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relk\Documents\משרד התרבות\סיוע ליוצרים עצמאיים\"/>
    </mc:Choice>
  </mc:AlternateContent>
  <bookViews>
    <workbookView xWindow="0" yWindow="255" windowWidth="20400" windowHeight="7500" tabRatio="577"/>
  </bookViews>
  <sheets>
    <sheet name="תנאי-סף" sheetId="1" r:id="rId1"/>
    <sheet name="איכות" sheetId="8" r:id="rId2"/>
    <sheet name="ראיון " sheetId="10" r:id="rId3"/>
    <sheet name="מחיר וסיכום" sheetId="6" r:id="rId4"/>
  </sheets>
  <definedNames>
    <definedName name="_Ref173487267" localSheetId="0">'תנאי-סף'!#REF!</definedName>
    <definedName name="_Ref179538436" localSheetId="0">'תנאי-סף'!#REF!</definedName>
    <definedName name="_Ref263083897" localSheetId="0">'תנאי-סף'!$C$9</definedName>
    <definedName name="_Ref274737718" localSheetId="0">'תנאי-סף'!$C$10</definedName>
    <definedName name="_Ref274737979" localSheetId="0">'תנאי-סף'!#REF!</definedName>
    <definedName name="_Ref295727242" localSheetId="0">'תנאי-סף'!$C$11</definedName>
    <definedName name="_Ref296892065" localSheetId="0">'תנאי-סף'!$C$15</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4156" localSheetId="0">'תנאי-סף'!$C$15</definedName>
    <definedName name="_Ref299615356" localSheetId="0">'תנאי-סף'!#REF!</definedName>
    <definedName name="_Ref299617500" localSheetId="0">'תנאי-סף'!#REF!</definedName>
    <definedName name="_Ref304923103" localSheetId="0">'תנאי-סף'!$C$10</definedName>
    <definedName name="_Ref304980088" localSheetId="0">'תנאי-סף'!#REF!</definedName>
    <definedName name="_Ref306772740" localSheetId="0">'תנאי-סף'!#REF!</definedName>
    <definedName name="_Ref315969559" localSheetId="0">'תנאי-סף'!$C$12</definedName>
    <definedName name="_Ref316295880" localSheetId="0">'תנאי-סף'!$C$42</definedName>
    <definedName name="_Ref316372399" localSheetId="0">'תנאי-סף'!#REF!</definedName>
    <definedName name="_Ref329872137" localSheetId="0">'תנאי-סף'!#REF!</definedName>
    <definedName name="_Ref373241086" localSheetId="0">'תנאי-סף'!$C$13</definedName>
    <definedName name="_Ref374524676" localSheetId="0">'תנאי-סף'!$C$9</definedName>
    <definedName name="_Ref375118806" localSheetId="0">'תנאי-סף'!$C$15</definedName>
    <definedName name="_Ref414963483" localSheetId="0">'תנאי-סף'!#REF!</definedName>
    <definedName name="_Ref416103278" localSheetId="0">'תנאי-סף'!#REF!</definedName>
    <definedName name="_Ref421107478" localSheetId="0">'תנאי-סף'!#REF!</definedName>
    <definedName name="_xlnm.Print_Area" localSheetId="0">'תנאי-סף'!$A$1:$G$48</definedName>
  </definedNames>
  <calcPr calcId="152511"/>
</workbook>
</file>

<file path=xl/calcChain.xml><?xml version="1.0" encoding="utf-8"?>
<calcChain xmlns="http://schemas.openxmlformats.org/spreadsheetml/2006/main">
  <c r="E7" i="6" l="1"/>
  <c r="E15" i="6" s="1"/>
  <c r="F7" i="6"/>
  <c r="F16" i="6" s="1"/>
  <c r="D7" i="6"/>
  <c r="F14" i="6"/>
  <c r="E14" i="6"/>
  <c r="D14" i="6"/>
  <c r="E5" i="6"/>
  <c r="E6" i="6" s="1"/>
  <c r="F5" i="6"/>
  <c r="F6" i="6" s="1"/>
  <c r="F15" i="6" s="1"/>
  <c r="D5" i="6"/>
  <c r="F13" i="6"/>
  <c r="F2" i="8"/>
  <c r="H2" i="8"/>
  <c r="G5" i="8"/>
  <c r="I5" i="8"/>
  <c r="G6" i="8"/>
  <c r="I6" i="8"/>
  <c r="G7" i="8"/>
  <c r="I7" i="8"/>
  <c r="G10" i="8"/>
  <c r="G9" i="8" s="1"/>
  <c r="I10" i="8"/>
  <c r="I9" i="8" s="1"/>
  <c r="G11" i="8"/>
  <c r="I11" i="8"/>
  <c r="G12" i="8"/>
  <c r="I12" i="8"/>
  <c r="G13" i="8"/>
  <c r="I13" i="8"/>
  <c r="G14" i="8"/>
  <c r="I14" i="8"/>
  <c r="E6" i="8"/>
  <c r="E11" i="8"/>
  <c r="E12" i="8"/>
  <c r="E13" i="8"/>
  <c r="E9" i="8"/>
  <c r="E10" i="8"/>
  <c r="E7" i="8"/>
  <c r="D15" i="8" s="1"/>
  <c r="C15" i="8"/>
  <c r="E5" i="8"/>
  <c r="E14" i="8"/>
  <c r="F11" i="10"/>
  <c r="H11" i="10"/>
  <c r="H15" i="8" l="1"/>
  <c r="H16" i="8" s="1"/>
  <c r="F15" i="8"/>
  <c r="F16" i="8" s="1"/>
  <c r="D2" i="8"/>
  <c r="E13" i="6" l="1"/>
  <c r="D13" i="6"/>
  <c r="D6" i="6" l="1"/>
  <c r="D11" i="10"/>
  <c r="D15" i="6" l="1"/>
  <c r="E16" i="6" l="1"/>
  <c r="D16" i="8" l="1"/>
  <c r="B16" i="6" l="1"/>
  <c r="D16" i="6"/>
  <c r="E17" i="6" l="1"/>
  <c r="F17" i="6"/>
  <c r="D17" i="6"/>
</calcChain>
</file>

<file path=xl/sharedStrings.xml><?xml version="1.0" encoding="utf-8"?>
<sst xmlns="http://schemas.openxmlformats.org/spreadsheetml/2006/main" count="137" uniqueCount="117">
  <si>
    <t>מס' סעיף</t>
  </si>
  <si>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</si>
  <si>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</si>
  <si>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</si>
  <si>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משקל</t>
  </si>
  <si>
    <t>משקל בציון האיכות</t>
  </si>
  <si>
    <t>ניקוד</t>
  </si>
  <si>
    <t>סה"כ ציון איכות</t>
  </si>
  <si>
    <t>ציון איכות</t>
  </si>
  <si>
    <t>ציון מחיר</t>
  </si>
  <si>
    <t>סה"כ ציון</t>
  </si>
  <si>
    <t>מחיר</t>
  </si>
  <si>
    <t>שקלול ציונים סופיים</t>
  </si>
  <si>
    <t>רכיב</t>
  </si>
  <si>
    <t>דירוג המציעים</t>
  </si>
  <si>
    <t>שם איש הקשר:</t>
  </si>
  <si>
    <t>טלפון:</t>
  </si>
  <si>
    <t>כתובת דוא"ל</t>
  </si>
  <si>
    <t>נימוק / ציון גלם</t>
  </si>
  <si>
    <t>תנאי סף מנהליים</t>
  </si>
  <si>
    <t>מס' סעיף:</t>
  </si>
  <si>
    <t>קריטריון:</t>
  </si>
  <si>
    <t>מס"ד:</t>
  </si>
  <si>
    <t>שם המציע:</t>
  </si>
  <si>
    <t>המציע:</t>
  </si>
  <si>
    <t>פרמטרים (ציון מ 1-10)</t>
  </si>
  <si>
    <r>
      <t xml:space="preserve">מעבר סף איכות </t>
    </r>
    <r>
      <rPr>
        <b/>
        <u/>
        <sz val="14"/>
        <rFont val="David"/>
        <family val="2"/>
        <charset val="177"/>
      </rPr>
      <t>כולל</t>
    </r>
  </si>
  <si>
    <t>ח.פ.</t>
  </si>
  <si>
    <t>משתתפים מטעם המציע:</t>
  </si>
  <si>
    <t>הצעת מחיר במסגרת התקציב</t>
  </si>
  <si>
    <t xml:space="preserve">ציון מחיר </t>
  </si>
  <si>
    <t>ציון</t>
  </si>
  <si>
    <t>נימוק</t>
  </si>
  <si>
    <t>5.1</t>
  </si>
  <si>
    <t>5.1.1</t>
  </si>
  <si>
    <t>5.1.2</t>
  </si>
  <si>
    <t>5.1.3</t>
  </si>
  <si>
    <t>5.1.4</t>
  </si>
  <si>
    <t>5.1.5</t>
  </si>
  <si>
    <t>5.1.6</t>
  </si>
  <si>
    <t>5.1.7</t>
  </si>
  <si>
    <t>המציע הינו גוף גוף משפטי מאוגד הרשום ברשם רשמי ו\או עוסק מורשה או גוף ללא מטרות רווח (מלכ"ר).</t>
  </si>
  <si>
    <t xml:space="preserve">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
ייבחנו לעומק ע"י המשרד אפשרויות לניגודי עניינים המצויים / עלולים להיווצר בקשרים (קשרי בעלות או קשרים עסקיים) לגופים העוסקים בתרבות ואמנות, כגון: 
• גופים העוסקים בהפקת אירועי תרבות ואמנות.
• גופים העוסקים בשיווק ומכירת מופעי תרבות ואמנות.
• גופים שמייצגים אמנים או יוצרים או מוסדות תרבות או אמנות.
</t>
  </si>
  <si>
    <t xml:space="preserve">אם המציע הוא תאגיד - במועד הגשת ההצעה המציע אינו בעל חובות אגרה שנתית לרשות התאגידים בגין שנת 2016 או מוקדם מכך. כמו כן, אינו מוגדר כ"חברה מפרה" ו/או לא נשלחה אליו התראה על היותו "חברה מפרה" כאמור בסעיף 362א' לחוק החברות, התשנ"ט 1999. </t>
  </si>
  <si>
    <t>למציע שהינו גוף ללא מטרת רווח - אישור ניהול תקין בתוקף מטעם רשות התאגידים / רשם העמותות (בהתאם לסיווג הגוף המציע).</t>
  </si>
  <si>
    <t>למציע מחזור כספי שנתי ממוצע מינימאלי של 5,000,000 ₪ בשלוש השנים האחרונות (2014, 2015, 2016).</t>
  </si>
  <si>
    <t xml:space="preserve"> ערבות הצעה - על המציע לצרף להצעתו ערבות בנקאית לא צמודה, בלתי-מותנית וברת-חילוט על סך של  ₪ 187,000  (מאה שמונים ושבעה אלף שקלים) על שם המציע שתהא בתוקף עד לתאריך 5.1.18  ועל-פי הנוסח האמור בנספח ב'5.  </t>
  </si>
  <si>
    <t>תנאי סף מקצועיים</t>
  </si>
  <si>
    <t>5.2</t>
  </si>
  <si>
    <t>5.2.1</t>
  </si>
  <si>
    <t>5.2.2</t>
  </si>
  <si>
    <t>5.2.3</t>
  </si>
  <si>
    <t>מנהל הפרויקט:</t>
  </si>
  <si>
    <t>רכזי תחומים:</t>
  </si>
  <si>
    <t xml:space="preserve">בעל ניסיון בניהול של שלושה פרויקטים לפחות במהלך חמש השנים האחרונות, אשר כל אחד מהם היה בהיקף כספי של 2,500,000 ₪ (שניים וחצי מיליון ₪) ונמשך 6  חודשים לפחות </t>
  </si>
  <si>
    <t>בלפחות שתיים מתוך חמש השנים האחרונות המציע ניהל, ריכז וטיפל בלפחות 25 בקשות (בנפרד בכל אחת מהשנתיים) לקבלת סיוע כספי / מענקים / תמיכה כספית בהתאם לקריטריונים מוגדרים מראש.</t>
  </si>
  <si>
    <t xml:space="preserve">המציע יציג מטעמו מנהל פרויקט בעל ניסיון בניהול פרויקטים בתחומי התרבות והאמנות, אשר במהלך חמש השנים האחרונות ניהל לפחות שלושה פרויקטים בהיקף של 1,500,000 ₪ כל אחד.
לצורך עמידה בתנאי זה - פרויקט ייחשב פרויקט רציף שנמשך 6 חודשים לפחות. ניסיון מקצועי של שלוש שנים מתוך 5 השנים האחרונות, באחד או יותר מהתחומים הבאים: אמנות פלסטית, מוסיקה, מחול או תיאטרון.
</t>
  </si>
  <si>
    <t xml:space="preserve">רכזי תחומים, בעלי ניסיון של שלוש (3) שנים לפחות במהלך חמש השנים האחרונות </t>
  </si>
  <si>
    <t xml:space="preserve"> אמנות פלסטית</t>
  </si>
  <si>
    <t xml:space="preserve"> מוסיקה</t>
  </si>
  <si>
    <t>  מחול</t>
  </si>
  <si>
    <t>  תיאטרון</t>
  </si>
  <si>
    <t>חוברת הצעה מלאה וחתומה כנדרש בסעיף ‎7 להלן.</t>
  </si>
  <si>
    <t>העתק תעודת עוסק מורשה והעתק של תעודת התאגדות (לפי העניין וסוג התאגדותו המשפטית של המציע) מאושר/ים על ידי עו"ד, לצורך הוכחת העמידה בתנאי הסף שבסעיף ‎5.1.1 לעיל. אם המציע הוא עמותה, עליו להעביר בנוסף לכך אישור ניהול תקין מטעם רשם העמותות, תקף למועד הגשת ההצעה.</t>
  </si>
  <si>
    <t xml:space="preserve">אישורים לפי חוק עסקאות גופים ציבוריים, בדבר ניהול פנקסי חשבונות ורשומות, כשהוא תקף, להוכחת העמידה בתנאי הסף שבסעיף ‎‎5.1.2 לעיל. </t>
  </si>
  <si>
    <t>אם המציע הוא תאגיד - יצרף נסח חברה/שותפות עדכני מרשות התאגידים, לצורך הוכחת עמידה בתנאי הסף שבסעיף ‎‎‎5.1.4. הנסח ניתן להפקה דרך אתר האינטרנט של רשות התאגידים, שכתובתו: Taagidim.justice.gov.il בלחיצה על הכותרת "הפקת נסח חברה".</t>
  </si>
  <si>
    <t xml:space="preserve">אם המציע הוא גוף ללא מטרות רווח - אישור ניהול תקין מטעם רשם התאגידים / העמותות, כשהוא תקף למועד הגשת ההצעה, להוכחת תנאי הסף ‎‎5.1.5. </t>
  </si>
  <si>
    <t>אישור רואה חשבון כי המציע הוא בעל מחזור עסקים שנתי ממוצע של 5,000,000 ₪ לכל הפחות, ב- 3 השנים האחרונות (2014, 2015, 2016) – לצורך הוכחת עמידה בתנאי סף ‎‎5.1.6 לעיל. האישור יוגש בהתאם לנדרש בנספח ב'6 למסמכי המכרז.</t>
  </si>
  <si>
    <t>ערבות בנקאית בנוסח נספח ב'5.</t>
  </si>
  <si>
    <t xml:space="preserve"> לצורך הוכחת עמידתו בתנאי הסף המפורט בסעיף ‎5.2.1 לעיל, המציע יספק פרטים אודות ניסיונו בניהול פרויקטים בחמש השנים האחרונות. הפרטים יסופקו בהתאם לנדרש בנספח ב'2 למסמכי המכרז.</t>
  </si>
  <si>
    <t>לצורך הוכחת עמידת המציע בתנאים המפורטים בסעיפים ‎5.2.2 ו-‎5.2.3 לעיל, יפרט המציע אודות הצוות המיועד מטעמו לאספקת השירותים נשואי מכרז זה – מנהל הפרויקט וארבעה רכזי תחומים שיהיו זמינים לאספקת השירותים במידה ויזכה. עבור כל אחד מאנשי הצוות המיועד יצרף המציע קורות חיים עדכניים ותעודות המעידות על השכלה. בנוסף ימלא המציע את פרטי הצוות בהתאם לנדרש בנספחים ב'3 ו-ב'4 לחלק זה.</t>
  </si>
  <si>
    <t>ככל שמנהל הפרויקט ו/או רכזי התחומים אינם מועסקים על ידי המציע, יצרף המציע הסכמים מותנים התחייבות של כל אחד מבעלי התפקידים המיועדים למתן השירותים להשתתף בהצעתו של המציע ולהיות זמין באופן מלא לאספקת השירותים במידה והמציע יזכה במכרז.</t>
  </si>
  <si>
    <t>תצהיר בדבר היעדר הרשעות לפי חוק עובדים זרים וחוק שכר מינימום חתום ע"י עו"ד (נספח ב'7).</t>
  </si>
  <si>
    <t>התחייבות ואישור המציע לקיום החקיקה בתחום העסקת עובדים חתומה ע"י עו"ד (נספח ב'8).</t>
  </si>
  <si>
    <t>הצהרה על שימוש בתוכנות מקוריות (נספח ב'9).</t>
  </si>
  <si>
    <t>הצעת מחיר מלאה וחתומה (נספח ב'11).</t>
  </si>
  <si>
    <t>פרופיל מציע הכולל פירוט מלא של מבנה הבעלות של המציע בצירוף עץ שליטה מלא, ובו יפורטו כל בעלי עניין ובעלי שליטה, שותפויות ומחזיקים במציע.</t>
  </si>
  <si>
    <t>תכנית עבודה</t>
  </si>
  <si>
    <t>רשימת הפרטים בהצעת המציע, שהמציע מעוניין שיהיו חסויים במידה והוא יזכה</t>
  </si>
  <si>
    <t>אישור ותצהיר - עסק בשליטת אישה</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</si>
  <si>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</si>
  <si>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מסמך שאלות הבהרה</t>
  </si>
  <si>
    <t xml:space="preserve">ראיון </t>
  </si>
  <si>
    <t xml:space="preserve">מראיינים: </t>
  </si>
  <si>
    <t>מתודולוגיה לביצוע השירותים שתצורף להצעה ותוצג במסגרת הראיון, כמפורט בסעיף ‎6.15</t>
  </si>
  <si>
    <t xml:space="preserve">רמתו האישית והמקצועית של מנהל הפרויקט והיכרותו עם עולם התרבות והאמנות </t>
  </si>
  <si>
    <t xml:space="preserve">רמתם האישית והמקצועית של רכזי התחומים (ארבעה). כל אחד מהם ינוקד בנפרד ותיבחן מקצועיותו והיכרותו עם התחום הרלוונטי. לשם חישוב הניקוד יתבצע ממוצע פשוט של ציוניהם </t>
  </si>
  <si>
    <t>התרשמות נציגי המשרד מהבנת הצוות המוצע את פרטי הפרויקט ואת מורכבותו, והתרשמות ממחויבותו להפעלת הפרויקט</t>
  </si>
  <si>
    <t>ציון כולל :</t>
  </si>
  <si>
    <t>ראיון עם נציגי המציע</t>
  </si>
  <si>
    <t>ראה לשונית- "ראיון".</t>
  </si>
  <si>
    <t>9.6.5</t>
  </si>
  <si>
    <t>9.6.1</t>
  </si>
  <si>
    <t>9.6.2</t>
  </si>
  <si>
    <t>9.6.3</t>
  </si>
  <si>
    <t>9.6.4</t>
  </si>
  <si>
    <r>
      <rPr>
        <b/>
        <sz val="14"/>
        <rFont val="David"/>
        <family val="2"/>
      </rPr>
      <t>ניסיון המציע בניהול פרויקטים דומים:</t>
    </r>
    <r>
      <rPr>
        <sz val="14"/>
        <rFont val="David"/>
        <family val="2"/>
        <charset val="177"/>
      </rPr>
      <t xml:space="preserve">
ייבחן ניסיונו של המציע בניהול פרויקטים מעבר לנדרש בתנאי הסף. עבור כל פרויקט בחמש השנים האחרונות (כהגדרתו בתנאי הסף ‎5.2.1.1 יקבל  המציע 5 נקודות, עד למקסימום של 10 נקודות עבור 2 פרויקטים (לא כולל הפרויקטים אשר יוצגו לצורך עמידה בתנאי הסף)
</t>
    </r>
  </si>
  <si>
    <t>ניקוד סעיף 9.6.2</t>
  </si>
  <si>
    <t xml:space="preserve">מס' בקשות </t>
  </si>
  <si>
    <t>25-100</t>
  </si>
  <si>
    <t>101-200</t>
  </si>
  <si>
    <t>201-350</t>
  </si>
  <si>
    <t>351-500</t>
  </si>
  <si>
    <t>501+</t>
  </si>
  <si>
    <t>חסר</t>
  </si>
  <si>
    <r>
      <rPr>
        <b/>
        <sz val="14"/>
        <rFont val="David"/>
        <family val="2"/>
      </rPr>
      <t>ניסיון מנהל הפרויקט בניהול פרויקטים דומים:</t>
    </r>
    <r>
      <rPr>
        <sz val="14"/>
        <rFont val="David"/>
        <family val="2"/>
        <charset val="177"/>
      </rPr>
      <t xml:space="preserve">
ייבחן ניסיונו של המציע בניהול פרויקטים מעבר לנדרש בתנאי הסף. עבור כל פרויקט בחמש השנים האחרונות אשר עומד בתנאי הסף 5.2.2יקבל  המציע 5 נקודות, עד למקסימום של 10 נקודות עבור 2 פרויקטים (לא כולל הפרויקטים אשר יוצגו לצורך עמידה בתנאי הסף)
</t>
    </r>
  </si>
  <si>
    <r>
      <rPr>
        <b/>
        <sz val="14"/>
        <rFont val="David"/>
        <family val="2"/>
      </rPr>
      <t>ניסיון המציע בניהול תהליכי בקשות לקבלות סיוע/מענק/תמיכה:</t>
    </r>
    <r>
      <rPr>
        <sz val="14"/>
        <rFont val="David"/>
        <family val="2"/>
        <charset val="177"/>
      </rPr>
      <t xml:space="preserve">
ייבחן ניסיונו של המציע בניהול פרויקטים הכוללים טיפול בבקשות לקבלת סיוע כספי / מענקים / תמיכה כספית בהתאם לקריטריונים מוגדרים מראש.
</t>
    </r>
    <r>
      <rPr>
        <b/>
        <sz val="14"/>
        <rFont val="David"/>
        <family val="2"/>
      </rPr>
      <t>ראה למטה טבלה בה מפורט אופן הניקוד לסעיף זה</t>
    </r>
    <r>
      <rPr>
        <sz val="14"/>
        <rFont val="David"/>
        <family val="2"/>
        <charset val="177"/>
      </rPr>
      <t xml:space="preserve">
</t>
    </r>
  </si>
  <si>
    <t>מס' פרויקטים: ____
מתוכם - בתחומי תרבות ואמנות: _____</t>
  </si>
  <si>
    <r>
      <rPr>
        <b/>
        <sz val="14"/>
        <rFont val="David"/>
        <family val="2"/>
      </rPr>
      <t>ניסיון רכזי התחומים:</t>
    </r>
    <r>
      <rPr>
        <sz val="14"/>
        <rFont val="David"/>
        <family val="2"/>
      </rPr>
      <t xml:space="preserve">
ייבחן ניסיונם של רכזי התחומים אשר יציג המציע בהצעתו (ארבעה) 
כל רכז ייבחן בפני עצמו והניקוד בסעיף זה יהיה ממוצע הניקוד בו יזכו כל הרכזים.
הניקוד יינתן באופן הבא:
עבור כל שנת ניסיון בעיסוק בתחום האמנות הספציפי אותו מיועד לרכז, יקבל המציע 2 נקודות, עד למקסימום של 10 נקודות עבור 5 שנות ניסיון (כולל הנדרש בתנאי הסף ‎5.2.3).
</t>
    </r>
  </si>
  <si>
    <r>
      <rPr>
        <b/>
        <sz val="14"/>
        <rFont val="David"/>
        <family val="2"/>
      </rPr>
      <t>ניסיון המנהל בניהול תהליכי בקשות לקבלות סיוע/מענק/תמיכה:</t>
    </r>
    <r>
      <rPr>
        <sz val="14"/>
        <rFont val="David"/>
        <family val="2"/>
        <charset val="177"/>
      </rPr>
      <t xml:space="preserve">
ייבחן ניסיונו של המנהל בניהול תהליכי בקשות לקבלת סיוע כספי / מענקים / תמיכה כספית בהתאם לקריטריונים מוגדרים מראש.
עבור כל פרויקט אשר כלל את הנ"ל יקבל המציע 1 נקודה. עבור כל פרויקט אשר כלל בחינה אמנותית של בקשות בתחומי התרבות והאמנות יקבל המציע 2 נקודות.
בסעיף זה ייבחנו לכל היותר 5 פרויקטים, ניקוד מקסימלי לסעיף זה – 10 נקודות.
</t>
    </r>
  </si>
  <si>
    <t>רכז אמנות</t>
  </si>
  <si>
    <t>רכז מוסיקה</t>
  </si>
  <si>
    <t>רכז מחול</t>
  </si>
  <si>
    <t>רכז תיאטרון</t>
  </si>
  <si>
    <t xml:space="preserve">מס' שנות ניסיון:
</t>
  </si>
  <si>
    <t>הצעת המחיר (לא יותר מ- 1,500,000 ₪)</t>
  </si>
  <si>
    <t>הצעת מחיר חודשית</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</si>
</sst>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 #,##0.00_ ;_ &quot;₪&quot;\ * \-#,##0.00_ ;_ &quot;₪&quot;\ * &quot;-&quot;??_ ;_ @_ "/>
    <numFmt numFmtId="43" formatCode="_ * #,##0.00_ ;_ * \-#,##0.00_ ;_ * &quot;-&quot;??_ ;_ @_ "/>
    <numFmt numFmtId="164" formatCode="0.0"/>
    <numFmt numFmtId="165" formatCode="&quot;₪&quot;\ #,##0"/>
    <numFmt numFmtId="170" formatCode="_ * #,##0_ ;_ * \-#,##0_ ;_ * &quot;-&quot;??_ ;_ @_ "/>
  </numFmts>
  <fonts count="35"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Times New Roman"/>
      <family val="1"/>
      <scheme val="major"/>
    </font>
    <font>
      <b/>
      <sz val="13"/>
      <color theme="1"/>
      <name val="David"/>
      <family val="2"/>
      <charset val="177"/>
    </font>
    <font>
      <b/>
      <sz val="14"/>
      <color theme="1"/>
      <name val="David"/>
      <family val="2"/>
      <charset val="177"/>
    </font>
    <font>
      <sz val="12"/>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u/>
      <sz val="11"/>
      <color theme="10"/>
      <name val="Arial"/>
      <family val="2"/>
      <charset val="177"/>
      <scheme val="minor"/>
    </font>
    <font>
      <b/>
      <sz val="14"/>
      <name val="David"/>
      <family val="2"/>
      <charset val="177"/>
    </font>
    <font>
      <b/>
      <sz val="12"/>
      <name val="David"/>
      <family val="2"/>
      <charset val="177"/>
    </font>
    <font>
      <sz val="12"/>
      <name val="David"/>
      <family val="2"/>
      <charset val="177"/>
    </font>
    <font>
      <b/>
      <sz val="11"/>
      <name val="David"/>
      <family val="2"/>
      <charset val="177"/>
    </font>
    <font>
      <sz val="11"/>
      <name val="David"/>
      <family val="2"/>
      <charset val="177"/>
    </font>
    <font>
      <sz val="11"/>
      <name val="Arial"/>
      <family val="2"/>
    </font>
    <font>
      <b/>
      <sz val="12"/>
      <color theme="4" tint="0.79998168889431442"/>
      <name val="David"/>
      <family val="2"/>
      <charset val="177"/>
    </font>
    <font>
      <b/>
      <u/>
      <sz val="14"/>
      <name val="David"/>
      <family val="2"/>
      <charset val="177"/>
    </font>
    <font>
      <sz val="12"/>
      <name val="Arial"/>
      <family val="2"/>
      <scheme val="minor"/>
    </font>
    <font>
      <sz val="10"/>
      <name val="Arial"/>
      <family val="2"/>
      <scheme val="minor"/>
    </font>
    <font>
      <sz val="10"/>
      <color theme="1"/>
      <name val="Arial"/>
      <family val="2"/>
      <charset val="177"/>
      <scheme val="minor"/>
    </font>
    <font>
      <sz val="11"/>
      <name val="Arial"/>
      <family val="2"/>
      <scheme val="minor"/>
    </font>
    <font>
      <sz val="12"/>
      <color theme="1"/>
      <name val="David"/>
      <family val="2"/>
    </font>
    <font>
      <sz val="10"/>
      <color theme="1"/>
      <name val="David"/>
      <family val="2"/>
      <charset val="177"/>
    </font>
    <font>
      <sz val="14"/>
      <color theme="1"/>
      <name val="David"/>
      <family val="2"/>
    </font>
    <font>
      <sz val="14"/>
      <name val="David"/>
      <family val="2"/>
      <charset val="177"/>
    </font>
    <font>
      <b/>
      <sz val="16"/>
      <name val="David"/>
      <family val="2"/>
      <charset val="177"/>
    </font>
    <font>
      <sz val="14"/>
      <color theme="1"/>
      <name val="Arial"/>
      <family val="2"/>
      <charset val="177"/>
      <scheme val="minor"/>
    </font>
    <font>
      <b/>
      <sz val="14"/>
      <name val="David"/>
      <family val="2"/>
    </font>
    <font>
      <sz val="14"/>
      <name val="David"/>
      <family val="2"/>
    </font>
    <font>
      <b/>
      <sz val="14"/>
      <color theme="1"/>
      <name val="Arial"/>
      <family val="2"/>
      <charset val="177"/>
      <scheme val="minor"/>
    </font>
  </fonts>
  <fills count="2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00B0F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4" tint="0.39997558519241921"/>
        <bgColor indexed="64"/>
      </patternFill>
    </fill>
  </fills>
  <borders count="67">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s>
  <cellStyleXfs count="5">
    <xf numFmtId="0" fontId="0" fillId="0" borderId="0"/>
    <xf numFmtId="9" fontId="9" fillId="0" borderId="0" applyFont="0" applyFill="0" applyBorder="0" applyAlignment="0" applyProtection="0"/>
    <xf numFmtId="0" fontId="13" fillId="0" borderId="0" applyNumberFormat="0" applyFill="0" applyBorder="0" applyAlignment="0" applyProtection="0"/>
    <xf numFmtId="44" fontId="9" fillId="0" borderId="0" applyFont="0" applyFill="0" applyBorder="0" applyAlignment="0" applyProtection="0"/>
    <xf numFmtId="43" fontId="9" fillId="0" borderId="0" applyFont="0" applyFill="0" applyBorder="0" applyAlignment="0" applyProtection="0"/>
  </cellStyleXfs>
  <cellXfs count="196">
    <xf numFmtId="0" fontId="0" fillId="0" borderId="0" xfId="0"/>
    <xf numFmtId="0" fontId="0" fillId="0" borderId="0" xfId="0" applyProtection="1">
      <protection hidden="1"/>
    </xf>
    <xf numFmtId="0" fontId="0" fillId="0" borderId="0" xfId="0" applyAlignment="1" applyProtection="1">
      <alignment readingOrder="2"/>
      <protection hidden="1"/>
    </xf>
    <xf numFmtId="0" fontId="0" fillId="3" borderId="0" xfId="0" applyFill="1" applyProtection="1">
      <protection hidden="1"/>
    </xf>
    <xf numFmtId="0" fontId="3" fillId="6" borderId="7" xfId="0" applyFont="1" applyFill="1" applyBorder="1" applyAlignment="1" applyProtection="1">
      <alignment horizontal="center" vertical="center" wrapText="1"/>
      <protection hidden="1"/>
    </xf>
    <xf numFmtId="0" fontId="0" fillId="3" borderId="0" xfId="0" applyFill="1" applyBorder="1" applyProtection="1">
      <protection hidden="1"/>
    </xf>
    <xf numFmtId="0" fontId="3" fillId="9" borderId="7" xfId="0" applyFont="1" applyFill="1" applyBorder="1" applyAlignment="1" applyProtection="1">
      <alignment horizontal="center" vertical="center" wrapText="1"/>
      <protection hidden="1"/>
    </xf>
    <xf numFmtId="0" fontId="7" fillId="12" borderId="20" xfId="0" applyFont="1" applyFill="1" applyBorder="1" applyAlignment="1" applyProtection="1">
      <alignment horizontal="center" vertical="center" readingOrder="2"/>
      <protection hidden="1"/>
    </xf>
    <xf numFmtId="0" fontId="10" fillId="10" borderId="4" xfId="0" applyFont="1" applyFill="1" applyBorder="1" applyAlignment="1" applyProtection="1">
      <alignment vertical="center"/>
      <protection hidden="1"/>
    </xf>
    <xf numFmtId="2" fontId="10" fillId="10" borderId="29" xfId="0" applyNumberFormat="1" applyFont="1" applyFill="1" applyBorder="1" applyAlignment="1" applyProtection="1">
      <alignment horizontal="center" vertical="center"/>
      <protection hidden="1"/>
    </xf>
    <xf numFmtId="0" fontId="7" fillId="12" borderId="21" xfId="0" applyFont="1" applyFill="1" applyBorder="1" applyAlignment="1" applyProtection="1">
      <alignment horizontal="center" vertical="center" readingOrder="2"/>
      <protection hidden="1"/>
    </xf>
    <xf numFmtId="0" fontId="10" fillId="12" borderId="21" xfId="0" applyFont="1" applyFill="1" applyBorder="1" applyAlignment="1" applyProtection="1">
      <alignment horizontal="center"/>
      <protection hidden="1"/>
    </xf>
    <xf numFmtId="0" fontId="10" fillId="12" borderId="25" xfId="0" applyFont="1" applyFill="1" applyBorder="1" applyProtection="1">
      <protection hidden="1"/>
    </xf>
    <xf numFmtId="0" fontId="7" fillId="12" borderId="31" xfId="0" applyFont="1" applyFill="1" applyBorder="1" applyAlignment="1" applyProtection="1">
      <alignment horizontal="center" vertical="center" wrapText="1"/>
      <protection hidden="1"/>
    </xf>
    <xf numFmtId="9" fontId="0" fillId="13" borderId="17" xfId="0" applyNumberFormat="1" applyFill="1" applyBorder="1" applyAlignment="1" applyProtection="1">
      <alignment horizontal="center"/>
      <protection hidden="1"/>
    </xf>
    <xf numFmtId="0" fontId="11" fillId="13" borderId="28" xfId="0" applyFont="1" applyFill="1" applyBorder="1" applyProtection="1">
      <protection hidden="1"/>
    </xf>
    <xf numFmtId="2" fontId="11" fillId="13" borderId="26" xfId="0" applyNumberFormat="1" applyFont="1" applyFill="1" applyBorder="1" applyAlignment="1" applyProtection="1">
      <alignment horizontal="center" vertical="center"/>
      <protection hidden="1"/>
    </xf>
    <xf numFmtId="2" fontId="11" fillId="13" borderId="27" xfId="0" applyNumberFormat="1" applyFont="1" applyFill="1" applyBorder="1" applyAlignment="1" applyProtection="1">
      <alignment horizontal="center" vertical="center"/>
      <protection hidden="1"/>
    </xf>
    <xf numFmtId="9" fontId="12" fillId="11" borderId="17" xfId="0" applyNumberFormat="1" applyFont="1" applyFill="1" applyBorder="1" applyAlignment="1" applyProtection="1">
      <alignment horizontal="center" vertical="center"/>
      <protection hidden="1"/>
    </xf>
    <xf numFmtId="0" fontId="12" fillId="11" borderId="28" xfId="0" applyFont="1" applyFill="1" applyBorder="1" applyAlignment="1" applyProtection="1">
      <alignment vertical="center"/>
      <protection hidden="1"/>
    </xf>
    <xf numFmtId="2" fontId="12" fillId="11" borderId="26" xfId="0" applyNumberFormat="1" applyFont="1" applyFill="1" applyBorder="1" applyAlignment="1" applyProtection="1">
      <alignment horizontal="center" vertical="center"/>
      <protection hidden="1"/>
    </xf>
    <xf numFmtId="0" fontId="10" fillId="9" borderId="29" xfId="0" applyFont="1" applyFill="1" applyBorder="1" applyAlignment="1" applyProtection="1">
      <alignment horizontal="center" vertical="center"/>
      <protection hidden="1"/>
    </xf>
    <xf numFmtId="165" fontId="0" fillId="5" borderId="26" xfId="0" applyNumberFormat="1" applyFill="1" applyBorder="1" applyAlignment="1" applyProtection="1">
      <alignment horizontal="center" vertical="center"/>
      <protection locked="0"/>
    </xf>
    <xf numFmtId="0" fontId="0" fillId="0" borderId="32" xfId="0" applyBorder="1"/>
    <xf numFmtId="0" fontId="4" fillId="6" borderId="9" xfId="0" applyFont="1" applyFill="1" applyBorder="1" applyAlignment="1" applyProtection="1">
      <alignment horizontal="center" vertical="center" wrapText="1"/>
      <protection hidden="1"/>
    </xf>
    <xf numFmtId="0" fontId="6" fillId="4" borderId="34" xfId="0" applyFont="1" applyFill="1" applyBorder="1" applyAlignment="1" applyProtection="1">
      <alignment horizontal="right" vertical="center" wrapText="1" readingOrder="2"/>
      <protection hidden="1"/>
    </xf>
    <xf numFmtId="0" fontId="6" fillId="4" borderId="19" xfId="0" applyFont="1" applyFill="1" applyBorder="1" applyAlignment="1" applyProtection="1">
      <alignment horizontal="right" vertical="center" wrapText="1" readingOrder="2"/>
      <protection hidden="1"/>
    </xf>
    <xf numFmtId="0" fontId="6" fillId="4" borderId="35" xfId="0" applyFont="1" applyFill="1" applyBorder="1" applyAlignment="1" applyProtection="1">
      <alignment horizontal="right" vertical="center" wrapText="1" readingOrder="2"/>
      <protection hidden="1"/>
    </xf>
    <xf numFmtId="0" fontId="0" fillId="0" borderId="33" xfId="0" applyBorder="1" applyProtection="1">
      <protection hidden="1"/>
    </xf>
    <xf numFmtId="49" fontId="4" fillId="6" borderId="8" xfId="0" applyNumberFormat="1" applyFont="1" applyFill="1" applyBorder="1" applyAlignment="1" applyProtection="1">
      <alignment horizontal="center" vertical="center" wrapText="1"/>
      <protection hidden="1"/>
    </xf>
    <xf numFmtId="49" fontId="2" fillId="4" borderId="22" xfId="0" applyNumberFormat="1" applyFont="1" applyFill="1" applyBorder="1" applyAlignment="1" applyProtection="1">
      <alignment horizontal="center" vertical="center" readingOrder="2"/>
      <protection hidden="1"/>
    </xf>
    <xf numFmtId="0" fontId="4" fillId="9" borderId="8" xfId="0" applyNumberFormat="1" applyFont="1" applyFill="1" applyBorder="1" applyAlignment="1" applyProtection="1">
      <alignment horizontal="center" vertical="center"/>
      <protection hidden="1"/>
    </xf>
    <xf numFmtId="0" fontId="2" fillId="2" borderId="22" xfId="0" applyNumberFormat="1" applyFont="1" applyFill="1" applyBorder="1" applyAlignment="1" applyProtection="1">
      <alignment horizontal="center" vertical="center" readingOrder="2"/>
      <protection hidden="1"/>
    </xf>
    <xf numFmtId="0" fontId="3" fillId="7" borderId="1" xfId="0" applyFont="1" applyFill="1" applyBorder="1" applyAlignment="1" applyProtection="1">
      <alignment horizontal="center" vertical="center" wrapText="1"/>
      <protection hidden="1"/>
    </xf>
    <xf numFmtId="0" fontId="0" fillId="0" borderId="0" xfId="0" applyBorder="1"/>
    <xf numFmtId="0" fontId="0" fillId="0" borderId="36" xfId="0" applyBorder="1"/>
    <xf numFmtId="0" fontId="5" fillId="13" borderId="21" xfId="0" applyFont="1" applyFill="1" applyBorder="1" applyAlignment="1" applyProtection="1">
      <alignment readingOrder="2"/>
      <protection hidden="1"/>
    </xf>
    <xf numFmtId="0" fontId="7" fillId="13" borderId="12" xfId="0" applyFont="1" applyFill="1" applyBorder="1" applyAlignment="1" applyProtection="1">
      <alignment horizontal="center" vertical="center" readingOrder="2"/>
      <protection hidden="1"/>
    </xf>
    <xf numFmtId="0" fontId="2" fillId="13" borderId="18" xfId="0" applyFont="1" applyFill="1" applyBorder="1" applyAlignment="1" applyProtection="1">
      <alignment horizontal="center" wrapText="1"/>
      <protection hidden="1"/>
    </xf>
    <xf numFmtId="0" fontId="2" fillId="13" borderId="16" xfId="0" applyFont="1" applyFill="1" applyBorder="1" applyAlignment="1" applyProtection="1">
      <alignment horizontal="center" wrapText="1"/>
      <protection hidden="1"/>
    </xf>
    <xf numFmtId="0" fontId="2" fillId="13" borderId="17" xfId="0" applyFont="1" applyFill="1" applyBorder="1" applyAlignment="1" applyProtection="1">
      <alignment horizontal="center" wrapText="1"/>
      <protection hidden="1"/>
    </xf>
    <xf numFmtId="0" fontId="7" fillId="13" borderId="5" xfId="0" applyFont="1" applyFill="1" applyBorder="1" applyAlignment="1" applyProtection="1">
      <alignment horizontal="center" vertical="center" wrapText="1"/>
      <protection locked="0"/>
    </xf>
    <xf numFmtId="0" fontId="7" fillId="13" borderId="13" xfId="0" applyFont="1" applyFill="1" applyBorder="1" applyAlignment="1" applyProtection="1">
      <alignment horizontal="center" vertical="center" wrapText="1"/>
      <protection locked="0"/>
    </xf>
    <xf numFmtId="0" fontId="13" fillId="13" borderId="4" xfId="2" applyFill="1" applyBorder="1" applyAlignment="1" applyProtection="1">
      <alignment horizontal="center" vertical="center" wrapText="1"/>
      <protection locked="0"/>
    </xf>
    <xf numFmtId="0" fontId="15" fillId="8" borderId="12" xfId="0" applyFont="1" applyFill="1" applyBorder="1" applyAlignment="1" applyProtection="1">
      <alignment horizontal="center" vertical="center" wrapText="1" readingOrder="2"/>
      <protection hidden="1"/>
    </xf>
    <xf numFmtId="0" fontId="0" fillId="0" borderId="14" xfId="0" applyBorder="1"/>
    <xf numFmtId="9" fontId="19" fillId="2" borderId="38" xfId="1" applyFont="1" applyFill="1" applyBorder="1" applyAlignment="1" applyProtection="1">
      <alignment horizontal="center" vertical="center" wrapText="1" readingOrder="2"/>
      <protection hidden="1"/>
    </xf>
    <xf numFmtId="9" fontId="19" fillId="2" borderId="49" xfId="1" applyFont="1" applyFill="1" applyBorder="1" applyAlignment="1" applyProtection="1">
      <alignment horizontal="center" vertical="center" wrapText="1" readingOrder="2"/>
      <protection hidden="1"/>
    </xf>
    <xf numFmtId="0" fontId="15" fillId="8" borderId="4" xfId="0" applyFont="1" applyFill="1" applyBorder="1" applyAlignment="1" applyProtection="1">
      <alignment horizontal="center" vertical="center" wrapText="1" readingOrder="2"/>
      <protection hidden="1"/>
    </xf>
    <xf numFmtId="0" fontId="14" fillId="8" borderId="3" xfId="0" applyFont="1" applyFill="1" applyBorder="1" applyAlignment="1" applyProtection="1">
      <alignment horizontal="center" vertical="center" wrapText="1" readingOrder="2"/>
      <protection hidden="1"/>
    </xf>
    <xf numFmtId="0" fontId="15" fillId="8" borderId="2" xfId="0" applyFont="1" applyFill="1" applyBorder="1" applyAlignment="1" applyProtection="1">
      <alignment horizontal="center" vertical="center" wrapText="1" readingOrder="2"/>
      <protection hidden="1"/>
    </xf>
    <xf numFmtId="0" fontId="15" fillId="8" borderId="16" xfId="0" applyFont="1" applyFill="1" applyBorder="1" applyAlignment="1" applyProtection="1">
      <alignment horizontal="center" vertical="center" wrapText="1" readingOrder="2"/>
      <protection hidden="1"/>
    </xf>
    <xf numFmtId="0" fontId="15" fillId="8" borderId="42" xfId="0" applyFont="1" applyFill="1" applyBorder="1" applyAlignment="1" applyProtection="1">
      <alignment horizontal="center" vertical="center" wrapText="1" readingOrder="2"/>
      <protection hidden="1"/>
    </xf>
    <xf numFmtId="0" fontId="7" fillId="13" borderId="0" xfId="0" applyFont="1" applyFill="1" applyBorder="1" applyAlignment="1" applyProtection="1">
      <alignment horizontal="center" vertical="center" wrapText="1"/>
      <protection hidden="1"/>
    </xf>
    <xf numFmtId="0" fontId="7" fillId="13" borderId="35" xfId="0" applyFont="1" applyFill="1" applyBorder="1" applyAlignment="1" applyProtection="1">
      <alignment horizontal="center" vertical="center" wrapText="1"/>
      <protection hidden="1"/>
    </xf>
    <xf numFmtId="0" fontId="7" fillId="13" borderId="52" xfId="0" applyFont="1" applyFill="1" applyBorder="1" applyAlignment="1" applyProtection="1">
      <alignment horizontal="center" vertical="center" wrapText="1"/>
      <protection hidden="1"/>
    </xf>
    <xf numFmtId="0" fontId="4" fillId="6" borderId="41" xfId="0" applyFont="1" applyFill="1" applyBorder="1" applyAlignment="1" applyProtection="1">
      <alignment horizontal="center" vertical="center" wrapText="1"/>
      <protection hidden="1"/>
    </xf>
    <xf numFmtId="0" fontId="4" fillId="9" borderId="41" xfId="0" applyFont="1" applyFill="1" applyBorder="1" applyAlignment="1" applyProtection="1">
      <alignment horizontal="center" vertical="center" wrapText="1" readingOrder="2"/>
      <protection hidden="1"/>
    </xf>
    <xf numFmtId="0" fontId="1" fillId="2" borderId="34" xfId="0" applyFont="1" applyFill="1" applyBorder="1" applyAlignment="1" applyProtection="1">
      <alignment horizontal="right" vertical="center" wrapText="1" readingOrder="2"/>
      <protection hidden="1"/>
    </xf>
    <xf numFmtId="0" fontId="1" fillId="2" borderId="19" xfId="0" applyFont="1" applyFill="1" applyBorder="1" applyAlignment="1" applyProtection="1">
      <alignment horizontal="right" vertical="center" wrapText="1" readingOrder="2"/>
      <protection hidden="1"/>
    </xf>
    <xf numFmtId="0" fontId="1" fillId="2" borderId="35" xfId="0" applyFont="1" applyFill="1" applyBorder="1" applyAlignment="1" applyProtection="1">
      <alignment horizontal="right" vertical="center" wrapText="1" readingOrder="2"/>
      <protection hidden="1"/>
    </xf>
    <xf numFmtId="0" fontId="1" fillId="2" borderId="19" xfId="0" applyFont="1" applyFill="1" applyBorder="1" applyAlignment="1" applyProtection="1">
      <alignment horizontal="right" vertical="top" wrapText="1" readingOrder="2"/>
      <protection hidden="1"/>
    </xf>
    <xf numFmtId="0" fontId="14" fillId="22" borderId="7" xfId="0" applyFont="1" applyFill="1" applyBorder="1" applyAlignment="1" applyProtection="1">
      <alignment horizontal="center" vertical="center" wrapText="1" readingOrder="2"/>
      <protection hidden="1"/>
    </xf>
    <xf numFmtId="0" fontId="2" fillId="13" borderId="27" xfId="0" applyFont="1" applyFill="1" applyBorder="1" applyAlignment="1" applyProtection="1">
      <alignment horizontal="center" wrapText="1"/>
      <protection hidden="1"/>
    </xf>
    <xf numFmtId="0" fontId="7" fillId="13" borderId="38" xfId="0" applyFont="1" applyFill="1" applyBorder="1" applyAlignment="1" applyProtection="1">
      <alignment horizontal="center" vertical="center" wrapText="1"/>
      <protection hidden="1"/>
    </xf>
    <xf numFmtId="0" fontId="14" fillId="22" borderId="10" xfId="0" applyFont="1" applyFill="1" applyBorder="1" applyAlignment="1" applyProtection="1">
      <alignment horizontal="center" vertical="center" wrapText="1" readingOrder="2"/>
      <protection hidden="1"/>
    </xf>
    <xf numFmtId="9" fontId="19" fillId="2" borderId="54" xfId="1" applyFont="1" applyFill="1" applyBorder="1" applyAlignment="1" applyProtection="1">
      <alignment horizontal="center" vertical="center" wrapText="1" readingOrder="2"/>
      <protection hidden="1"/>
    </xf>
    <xf numFmtId="0" fontId="6" fillId="19" borderId="27" xfId="0" applyFont="1" applyFill="1" applyBorder="1" applyAlignment="1">
      <alignment horizontal="center" vertical="center" wrapText="1" readingOrder="2"/>
    </xf>
    <xf numFmtId="0" fontId="6" fillId="19" borderId="15" xfId="0" applyFont="1" applyFill="1" applyBorder="1" applyAlignment="1">
      <alignment horizontal="center" vertical="center" wrapText="1" readingOrder="2"/>
    </xf>
    <xf numFmtId="0" fontId="6" fillId="19" borderId="20" xfId="0" applyFont="1" applyFill="1" applyBorder="1" applyAlignment="1">
      <alignment horizontal="center" vertical="center" wrapText="1" readingOrder="2"/>
    </xf>
    <xf numFmtId="164" fontId="15" fillId="13" borderId="27" xfId="0" applyNumberFormat="1" applyFont="1" applyFill="1" applyBorder="1" applyAlignment="1" applyProtection="1">
      <alignment horizontal="center" vertical="center" wrapText="1" readingOrder="2"/>
      <protection hidden="1"/>
    </xf>
    <xf numFmtId="0" fontId="2" fillId="19" borderId="42" xfId="0" applyFont="1" applyFill="1" applyBorder="1" applyAlignment="1">
      <alignment vertical="center" wrapText="1"/>
    </xf>
    <xf numFmtId="0" fontId="2" fillId="19" borderId="56" xfId="0" applyFont="1" applyFill="1" applyBorder="1" applyAlignment="1">
      <alignment vertical="center" wrapText="1"/>
    </xf>
    <xf numFmtId="14" fontId="14" fillId="14" borderId="27" xfId="0" applyNumberFormat="1" applyFont="1" applyFill="1" applyBorder="1" applyAlignment="1" applyProtection="1">
      <alignment horizontal="center" vertical="center" wrapText="1" readingOrder="2"/>
      <protection hidden="1"/>
    </xf>
    <xf numFmtId="0" fontId="7" fillId="13" borderId="44" xfId="0" applyFont="1" applyFill="1" applyBorder="1" applyAlignment="1" applyProtection="1">
      <alignment horizontal="center" vertical="center" readingOrder="2"/>
      <protection hidden="1"/>
    </xf>
    <xf numFmtId="0" fontId="7" fillId="13" borderId="51" xfId="0" applyFont="1" applyFill="1" applyBorder="1" applyAlignment="1" applyProtection="1">
      <alignment horizontal="center" vertical="center" wrapText="1"/>
      <protection locked="0"/>
    </xf>
    <xf numFmtId="0" fontId="7" fillId="13" borderId="38" xfId="0" applyFont="1" applyFill="1" applyBorder="1" applyAlignment="1" applyProtection="1">
      <alignment horizontal="center" vertical="center" wrapText="1"/>
      <protection locked="0"/>
    </xf>
    <xf numFmtId="0" fontId="7" fillId="13" borderId="39" xfId="0" applyFont="1" applyFill="1" applyBorder="1" applyAlignment="1" applyProtection="1">
      <alignment horizontal="center" vertical="center" wrapText="1"/>
      <protection locked="0"/>
    </xf>
    <xf numFmtId="0" fontId="13" fillId="13" borderId="11" xfId="2"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hidden="1"/>
    </xf>
    <xf numFmtId="0" fontId="22" fillId="13" borderId="39" xfId="0" applyFont="1" applyFill="1" applyBorder="1" applyAlignment="1">
      <alignment horizontal="center" vertical="center" wrapText="1"/>
    </xf>
    <xf numFmtId="0" fontId="23" fillId="13" borderId="39" xfId="0" applyFont="1" applyFill="1" applyBorder="1" applyAlignment="1">
      <alignment horizontal="center" vertical="center" wrapText="1"/>
    </xf>
    <xf numFmtId="0" fontId="3" fillId="7" borderId="40" xfId="0" applyFont="1" applyFill="1" applyBorder="1" applyAlignment="1" applyProtection="1">
      <alignment horizontal="center" vertical="center" wrapText="1"/>
      <protection hidden="1"/>
    </xf>
    <xf numFmtId="0" fontId="3" fillId="9" borderId="10" xfId="0" applyFont="1" applyFill="1" applyBorder="1" applyAlignment="1" applyProtection="1">
      <alignment horizontal="center" vertical="center" wrapText="1"/>
      <protection hidden="1"/>
    </xf>
    <xf numFmtId="0" fontId="22" fillId="13" borderId="5" xfId="0" applyFont="1" applyFill="1" applyBorder="1" applyAlignment="1">
      <alignment horizontal="center" vertical="center" wrapText="1"/>
    </xf>
    <xf numFmtId="0" fontId="23" fillId="13" borderId="5" xfId="0" applyFont="1" applyFill="1" applyBorder="1" applyAlignment="1">
      <alignment horizontal="center" vertical="center" wrapText="1"/>
    </xf>
    <xf numFmtId="0" fontId="22" fillId="13" borderId="4" xfId="0" applyFont="1" applyFill="1" applyBorder="1" applyAlignment="1">
      <alignment horizontal="center" vertical="center" wrapText="1"/>
    </xf>
    <xf numFmtId="0" fontId="7" fillId="24" borderId="24" xfId="0" applyFont="1" applyFill="1" applyBorder="1" applyAlignment="1" applyProtection="1">
      <alignment horizontal="center" vertical="center" readingOrder="2"/>
      <protection hidden="1"/>
    </xf>
    <xf numFmtId="0" fontId="7" fillId="24" borderId="20" xfId="0" applyFont="1" applyFill="1" applyBorder="1" applyAlignment="1" applyProtection="1">
      <alignment horizontal="center" vertical="center" readingOrder="2"/>
      <protection hidden="1"/>
    </xf>
    <xf numFmtId="0" fontId="7" fillId="24" borderId="26" xfId="0" applyFont="1" applyFill="1" applyBorder="1" applyAlignment="1" applyProtection="1">
      <alignment horizontal="center" vertical="center" wrapText="1"/>
      <protection hidden="1"/>
    </xf>
    <xf numFmtId="0" fontId="7" fillId="24" borderId="27" xfId="0" applyFont="1" applyFill="1" applyBorder="1" applyAlignment="1" applyProtection="1">
      <alignment horizontal="center" vertical="center" wrapText="1"/>
      <protection hidden="1"/>
    </xf>
    <xf numFmtId="0" fontId="10" fillId="4" borderId="5" xfId="0" applyFont="1" applyFill="1" applyBorder="1" applyAlignment="1" applyProtection="1">
      <alignment vertical="center" wrapText="1"/>
      <protection hidden="1"/>
    </xf>
    <xf numFmtId="0" fontId="10" fillId="4" borderId="13" xfId="0" applyFont="1" applyFill="1" applyBorder="1" applyAlignment="1" applyProtection="1">
      <alignment horizontal="right" vertical="center" wrapText="1"/>
      <protection hidden="1"/>
    </xf>
    <xf numFmtId="165" fontId="0" fillId="5" borderId="60" xfId="0" applyNumberFormat="1" applyFill="1" applyBorder="1" applyAlignment="1" applyProtection="1">
      <alignment horizontal="center" vertical="center"/>
      <protection locked="0"/>
    </xf>
    <xf numFmtId="170" fontId="0" fillId="0" borderId="0" xfId="4" applyNumberFormat="1" applyFont="1" applyProtection="1">
      <protection hidden="1"/>
    </xf>
    <xf numFmtId="0" fontId="25" fillId="13" borderId="39" xfId="0" applyFont="1" applyFill="1" applyBorder="1" applyAlignment="1">
      <alignment horizontal="center" vertical="center" wrapText="1"/>
    </xf>
    <xf numFmtId="0" fontId="2" fillId="19" borderId="55" xfId="0" applyFont="1" applyFill="1" applyBorder="1" applyAlignment="1">
      <alignment horizontal="center" vertical="center" wrapText="1"/>
    </xf>
    <xf numFmtId="0" fontId="2" fillId="18" borderId="27" xfId="0" applyFont="1" applyFill="1" applyBorder="1" applyAlignment="1" applyProtection="1">
      <alignment horizontal="center" vertical="center" wrapText="1" readingOrder="2"/>
      <protection hidden="1"/>
    </xf>
    <xf numFmtId="0" fontId="24" fillId="0" borderId="17" xfId="0" applyFont="1" applyBorder="1" applyAlignment="1">
      <alignment vertical="center" wrapText="1"/>
    </xf>
    <xf numFmtId="0" fontId="10" fillId="0" borderId="22" xfId="0" applyFont="1" applyBorder="1" applyAlignment="1">
      <alignment horizontal="center" vertical="center"/>
    </xf>
    <xf numFmtId="0" fontId="10" fillId="0" borderId="17" xfId="0" applyFont="1" applyBorder="1" applyAlignment="1">
      <alignment horizontal="center" vertical="center"/>
    </xf>
    <xf numFmtId="0" fontId="8" fillId="13" borderId="45" xfId="0" applyFont="1" applyFill="1" applyBorder="1" applyAlignment="1" applyProtection="1">
      <alignment horizontal="center" vertical="center" wrapText="1"/>
      <protection hidden="1"/>
    </xf>
    <xf numFmtId="0" fontId="5" fillId="13" borderId="35" xfId="0" applyFont="1" applyFill="1" applyBorder="1" applyAlignment="1" applyProtection="1">
      <alignment horizontal="center" vertical="center" wrapText="1"/>
      <protection hidden="1"/>
    </xf>
    <xf numFmtId="0" fontId="14" fillId="8" borderId="21" xfId="0" applyFont="1" applyFill="1" applyBorder="1" applyAlignment="1" applyProtection="1">
      <alignment horizontal="center" vertical="center" wrapText="1" readingOrder="2"/>
      <protection hidden="1"/>
    </xf>
    <xf numFmtId="0" fontId="14" fillId="8" borderId="17" xfId="0" applyFont="1" applyFill="1" applyBorder="1" applyAlignment="1" applyProtection="1">
      <alignment horizontal="center" vertical="center" wrapText="1" readingOrder="2"/>
      <protection hidden="1"/>
    </xf>
    <xf numFmtId="0" fontId="14" fillId="8" borderId="47" xfId="0" applyFont="1" applyFill="1" applyBorder="1" applyAlignment="1" applyProtection="1">
      <alignment horizontal="center" vertical="center" wrapText="1" readingOrder="2"/>
      <protection hidden="1"/>
    </xf>
    <xf numFmtId="0" fontId="14" fillId="8" borderId="20" xfId="0" applyFont="1" applyFill="1" applyBorder="1" applyAlignment="1" applyProtection="1">
      <alignment horizontal="center" vertical="center" wrapText="1" readingOrder="2"/>
      <protection hidden="1"/>
    </xf>
    <xf numFmtId="0" fontId="14" fillId="8" borderId="18" xfId="0" applyNumberFormat="1" applyFont="1" applyFill="1" applyBorder="1" applyAlignment="1" applyProtection="1">
      <alignment horizontal="center" vertical="center" wrapText="1" readingOrder="2"/>
      <protection hidden="1"/>
    </xf>
    <xf numFmtId="0" fontId="14" fillId="8" borderId="23" xfId="0" applyNumberFormat="1" applyFont="1" applyFill="1" applyBorder="1" applyAlignment="1" applyProtection="1">
      <alignment horizontal="center" vertical="center" wrapText="1" readingOrder="2"/>
      <protection hidden="1"/>
    </xf>
    <xf numFmtId="0" fontId="15" fillId="15" borderId="14" xfId="0" applyFont="1" applyFill="1" applyBorder="1" applyAlignment="1" applyProtection="1">
      <alignment horizontal="center" vertical="center" wrapText="1" readingOrder="2"/>
      <protection hidden="1"/>
    </xf>
    <xf numFmtId="0" fontId="15" fillId="15" borderId="41" xfId="0" applyFont="1" applyFill="1" applyBorder="1" applyAlignment="1" applyProtection="1">
      <alignment horizontal="center" vertical="center" wrapText="1" readingOrder="2"/>
      <protection hidden="1"/>
    </xf>
    <xf numFmtId="0" fontId="14" fillId="17" borderId="40" xfId="0" applyFont="1" applyFill="1" applyBorder="1" applyAlignment="1" applyProtection="1">
      <alignment horizontal="center" vertical="center" wrapText="1" readingOrder="2"/>
      <protection hidden="1"/>
    </xf>
    <xf numFmtId="0" fontId="14" fillId="17" borderId="41" xfId="0" applyFont="1" applyFill="1" applyBorder="1" applyAlignment="1" applyProtection="1">
      <alignment horizontal="center" vertical="center" wrapText="1" readingOrder="2"/>
      <protection hidden="1"/>
    </xf>
    <xf numFmtId="0" fontId="20" fillId="20" borderId="8" xfId="0" applyFont="1" applyFill="1" applyBorder="1" applyAlignment="1">
      <alignment horizontal="center" vertical="center" wrapText="1"/>
    </xf>
    <xf numFmtId="0" fontId="20" fillId="20" borderId="46" xfId="0" applyFont="1" applyFill="1" applyBorder="1" applyAlignment="1">
      <alignment horizontal="center" vertical="center" wrapText="1"/>
    </xf>
    <xf numFmtId="0" fontId="20" fillId="20" borderId="57" xfId="0" applyFont="1" applyFill="1" applyBorder="1" applyAlignment="1">
      <alignment horizontal="center" vertical="center" wrapText="1"/>
    </xf>
    <xf numFmtId="0" fontId="2" fillId="18" borderId="14" xfId="0" applyFont="1" applyFill="1" applyBorder="1" applyAlignment="1">
      <alignment horizontal="center" vertical="center" wrapText="1"/>
    </xf>
    <xf numFmtId="0" fontId="2" fillId="18" borderId="37" xfId="0" applyFont="1" applyFill="1" applyBorder="1" applyAlignment="1">
      <alignment horizontal="center" vertical="center" wrapText="1"/>
    </xf>
    <xf numFmtId="0" fontId="2" fillId="18" borderId="40" xfId="0" applyFont="1" applyFill="1" applyBorder="1" applyAlignment="1">
      <alignment horizontal="center" vertical="center" wrapText="1"/>
    </xf>
    <xf numFmtId="0" fontId="2" fillId="18" borderId="32" xfId="0" applyFont="1" applyFill="1" applyBorder="1" applyAlignment="1">
      <alignment horizontal="center" vertical="center" wrapText="1"/>
    </xf>
    <xf numFmtId="0" fontId="2" fillId="18" borderId="10" xfId="0" applyFont="1" applyFill="1" applyBorder="1" applyAlignment="1" applyProtection="1">
      <alignment horizontal="center" vertical="center" readingOrder="2"/>
      <protection hidden="1"/>
    </xf>
    <xf numFmtId="0" fontId="2" fillId="18" borderId="9" xfId="0" applyFont="1" applyFill="1" applyBorder="1" applyAlignment="1" applyProtection="1">
      <alignment horizontal="center" vertical="center" readingOrder="2"/>
      <protection hidden="1"/>
    </xf>
    <xf numFmtId="0" fontId="2" fillId="18" borderId="14" xfId="0" applyFont="1" applyFill="1" applyBorder="1" applyAlignment="1" applyProtection="1">
      <alignment horizontal="center" vertical="center" wrapText="1" readingOrder="2"/>
      <protection hidden="1"/>
    </xf>
    <xf numFmtId="0" fontId="2" fillId="18" borderId="43" xfId="0" applyFont="1" applyFill="1" applyBorder="1" applyAlignment="1" applyProtection="1">
      <alignment horizontal="center" vertical="center" wrapText="1" readingOrder="2"/>
      <protection hidden="1"/>
    </xf>
    <xf numFmtId="0" fontId="2" fillId="18" borderId="36" xfId="0" applyFont="1" applyFill="1" applyBorder="1" applyAlignment="1" applyProtection="1">
      <alignment horizontal="center" vertical="center" wrapText="1" readingOrder="2"/>
      <protection hidden="1"/>
    </xf>
    <xf numFmtId="0" fontId="2" fillId="18" borderId="62" xfId="0" applyFont="1" applyFill="1" applyBorder="1" applyAlignment="1" applyProtection="1">
      <alignment horizontal="center" vertical="center" wrapText="1" readingOrder="2"/>
      <protection hidden="1"/>
    </xf>
    <xf numFmtId="0" fontId="2" fillId="8" borderId="50"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37" xfId="0" applyFont="1" applyFill="1" applyBorder="1" applyAlignment="1" applyProtection="1">
      <alignment horizontal="center" vertical="center" wrapText="1"/>
      <protection hidden="1"/>
    </xf>
    <xf numFmtId="0" fontId="2" fillId="8" borderId="0" xfId="0" applyFont="1" applyFill="1" applyBorder="1" applyAlignment="1" applyProtection="1">
      <alignment horizontal="center" vertical="center" wrapText="1"/>
      <protection hidden="1"/>
    </xf>
    <xf numFmtId="0" fontId="10" fillId="24" borderId="3" xfId="0" applyFont="1" applyFill="1" applyBorder="1" applyAlignment="1" applyProtection="1">
      <alignment horizontal="center" vertical="center"/>
      <protection hidden="1"/>
    </xf>
    <xf numFmtId="0" fontId="10" fillId="24" borderId="6" xfId="0" applyFont="1" applyFill="1" applyBorder="1" applyAlignment="1" applyProtection="1">
      <alignment horizontal="center" vertical="center"/>
      <protection hidden="1"/>
    </xf>
    <xf numFmtId="0" fontId="10" fillId="12" borderId="10" xfId="0" applyFont="1" applyFill="1" applyBorder="1" applyAlignment="1" applyProtection="1">
      <alignment horizontal="center"/>
      <protection hidden="1"/>
    </xf>
    <xf numFmtId="0" fontId="10" fillId="12" borderId="9" xfId="0" applyFont="1" applyFill="1" applyBorder="1" applyAlignment="1" applyProtection="1">
      <alignment horizontal="center"/>
      <protection hidden="1"/>
    </xf>
    <xf numFmtId="0" fontId="10" fillId="9" borderId="11" xfId="0" applyFont="1" applyFill="1" applyBorder="1" applyAlignment="1" applyProtection="1">
      <alignment horizontal="center" vertical="center"/>
      <protection hidden="1"/>
    </xf>
    <xf numFmtId="0" fontId="10" fillId="9" borderId="30" xfId="0" applyFont="1" applyFill="1" applyBorder="1" applyAlignment="1" applyProtection="1">
      <alignment horizontal="center" vertical="center"/>
      <protection hidden="1"/>
    </xf>
    <xf numFmtId="0" fontId="27" fillId="4" borderId="35" xfId="0" applyFont="1" applyFill="1" applyBorder="1" applyAlignment="1" applyProtection="1">
      <alignment horizontal="right" vertical="top" wrapText="1" readingOrder="2"/>
      <protection hidden="1"/>
    </xf>
    <xf numFmtId="49" fontId="2" fillId="4" borderId="27" xfId="0" applyNumberFormat="1" applyFont="1" applyFill="1" applyBorder="1" applyAlignment="1" applyProtection="1">
      <alignment horizontal="center" vertical="center" readingOrder="2"/>
      <protection hidden="1"/>
    </xf>
    <xf numFmtId="49" fontId="2" fillId="4" borderId="27" xfId="0" applyNumberFormat="1" applyFont="1" applyFill="1" applyBorder="1" applyAlignment="1" applyProtection="1">
      <alignment horizontal="center" vertical="center" readingOrder="2"/>
      <protection hidden="1"/>
    </xf>
    <xf numFmtId="0" fontId="26" fillId="6" borderId="41" xfId="0" applyFont="1" applyFill="1" applyBorder="1" applyAlignment="1" applyProtection="1">
      <alignment horizontal="right" vertical="center" wrapText="1" readingOrder="2"/>
      <protection hidden="1"/>
    </xf>
    <xf numFmtId="0" fontId="26" fillId="6" borderId="41" xfId="0" applyFont="1" applyFill="1" applyBorder="1" applyAlignment="1" applyProtection="1">
      <alignment horizontal="right" vertical="top" wrapText="1" readingOrder="2"/>
      <protection hidden="1"/>
    </xf>
    <xf numFmtId="49" fontId="2" fillId="4" borderId="60" xfId="0" applyNumberFormat="1" applyFont="1" applyFill="1" applyBorder="1" applyAlignment="1" applyProtection="1">
      <alignment horizontal="center" vertical="center" readingOrder="2"/>
      <protection hidden="1"/>
    </xf>
    <xf numFmtId="49" fontId="2" fillId="4" borderId="33" xfId="0" applyNumberFormat="1" applyFont="1" applyFill="1" applyBorder="1" applyAlignment="1" applyProtection="1">
      <alignment horizontal="center" vertical="center" readingOrder="2"/>
      <protection hidden="1"/>
    </xf>
    <xf numFmtId="49" fontId="2" fillId="4" borderId="63" xfId="0" applyNumberFormat="1" applyFont="1" applyFill="1" applyBorder="1" applyAlignment="1" applyProtection="1">
      <alignment horizontal="center" vertical="center" readingOrder="2"/>
      <protection hidden="1"/>
    </xf>
    <xf numFmtId="0" fontId="28" fillId="6" borderId="41" xfId="0" applyFont="1" applyFill="1" applyBorder="1" applyAlignment="1" applyProtection="1">
      <alignment horizontal="center" vertical="center" wrapText="1"/>
      <protection hidden="1"/>
    </xf>
    <xf numFmtId="9" fontId="30" fillId="2" borderId="5" xfId="1" applyFont="1" applyFill="1" applyBorder="1" applyAlignment="1" applyProtection="1">
      <alignment horizontal="center" vertical="center" wrapText="1" readingOrder="2"/>
      <protection hidden="1"/>
    </xf>
    <xf numFmtId="9" fontId="30" fillId="2" borderId="13" xfId="1" applyFont="1" applyFill="1" applyBorder="1" applyAlignment="1" applyProtection="1">
      <alignment horizontal="center" vertical="center" wrapText="1" readingOrder="2"/>
      <protection hidden="1"/>
    </xf>
    <xf numFmtId="0" fontId="2" fillId="19" borderId="50" xfId="0" applyFont="1" applyFill="1" applyBorder="1" applyAlignment="1">
      <alignment horizontal="center" vertical="center" wrapText="1"/>
    </xf>
    <xf numFmtId="0" fontId="2" fillId="19" borderId="16" xfId="0" applyFont="1" applyFill="1" applyBorder="1" applyAlignment="1">
      <alignment horizontal="center" vertical="center" wrapText="1"/>
    </xf>
    <xf numFmtId="0" fontId="2" fillId="19" borderId="53" xfId="0" applyFont="1" applyFill="1" applyBorder="1" applyAlignment="1">
      <alignment horizontal="center" vertical="center" wrapText="1"/>
    </xf>
    <xf numFmtId="0" fontId="2" fillId="18" borderId="10" xfId="0" applyFont="1" applyFill="1" applyBorder="1" applyAlignment="1" applyProtection="1">
      <alignment horizontal="right" vertical="center" readingOrder="2"/>
      <protection hidden="1"/>
    </xf>
    <xf numFmtId="0" fontId="2" fillId="18" borderId="41" xfId="0" applyFont="1" applyFill="1" applyBorder="1" applyAlignment="1" applyProtection="1">
      <alignment horizontal="right" vertical="center" readingOrder="2"/>
      <protection hidden="1"/>
    </xf>
    <xf numFmtId="0" fontId="2" fillId="18" borderId="9" xfId="0" applyFont="1" applyFill="1" applyBorder="1" applyAlignment="1" applyProtection="1">
      <alignment horizontal="right" vertical="center" readingOrder="2"/>
      <protection hidden="1"/>
    </xf>
    <xf numFmtId="0" fontId="10" fillId="0" borderId="47" xfId="0" applyFont="1" applyBorder="1" applyAlignment="1">
      <alignment horizontal="center" vertical="center"/>
    </xf>
    <xf numFmtId="0" fontId="24" fillId="0" borderId="47" xfId="0" applyFont="1" applyBorder="1" applyAlignment="1">
      <alignment vertical="center" wrapText="1"/>
    </xf>
    <xf numFmtId="0" fontId="2" fillId="18" borderId="28" xfId="0" applyFont="1" applyFill="1" applyBorder="1" applyAlignment="1" applyProtection="1">
      <alignment horizontal="center" vertical="center" wrapText="1" readingOrder="2"/>
      <protection hidden="1"/>
    </xf>
    <xf numFmtId="0" fontId="24" fillId="0" borderId="5" xfId="0" applyFont="1" applyBorder="1" applyAlignment="1">
      <alignment vertical="center" wrapText="1"/>
    </xf>
    <xf numFmtId="0" fontId="24" fillId="0" borderId="13" xfId="0" applyFont="1" applyBorder="1" applyAlignment="1">
      <alignment vertical="center" wrapText="1"/>
    </xf>
    <xf numFmtId="0" fontId="31" fillId="0" borderId="23" xfId="0" applyFont="1" applyBorder="1" applyAlignment="1">
      <alignment horizontal="center"/>
    </xf>
    <xf numFmtId="0" fontId="31" fillId="0" borderId="59" xfId="0" applyFont="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10" fillId="0" borderId="14" xfId="0" applyFont="1" applyBorder="1" applyAlignment="1">
      <alignment horizontal="center"/>
    </xf>
    <xf numFmtId="0" fontId="10" fillId="0" borderId="43" xfId="0" applyFont="1" applyBorder="1" applyAlignment="1">
      <alignment horizontal="center"/>
    </xf>
    <xf numFmtId="0" fontId="0" fillId="0" borderId="28" xfId="0" applyBorder="1" applyAlignment="1">
      <alignment horizontal="center"/>
    </xf>
    <xf numFmtId="0" fontId="0" fillId="0" borderId="59" xfId="0" applyBorder="1" applyAlignment="1">
      <alignment horizontal="center"/>
    </xf>
    <xf numFmtId="14" fontId="14" fillId="14" borderId="38" xfId="0" applyNumberFormat="1" applyFont="1" applyFill="1" applyBorder="1" applyAlignment="1" applyProtection="1">
      <alignment horizontal="center" vertical="center" wrapText="1" readingOrder="2"/>
      <protection hidden="1"/>
    </xf>
    <xf numFmtId="0" fontId="29" fillId="10" borderId="32" xfId="0" applyFont="1" applyFill="1" applyBorder="1" applyAlignment="1" applyProtection="1">
      <alignment horizontal="center" vertical="center" wrapText="1" readingOrder="2"/>
      <protection hidden="1"/>
    </xf>
    <xf numFmtId="14" fontId="14" fillId="14" borderId="48" xfId="0" applyNumberFormat="1" applyFont="1" applyFill="1" applyBorder="1" applyAlignment="1" applyProtection="1">
      <alignment horizontal="center" vertical="center" wrapText="1" readingOrder="2"/>
      <protection hidden="1"/>
    </xf>
    <xf numFmtId="14" fontId="14" fillId="14" borderId="61" xfId="0" applyNumberFormat="1" applyFont="1" applyFill="1" applyBorder="1" applyAlignment="1" applyProtection="1">
      <alignment horizontal="center" vertical="center" wrapText="1" readingOrder="2"/>
      <protection hidden="1"/>
    </xf>
    <xf numFmtId="164" fontId="15" fillId="21" borderId="50" xfId="0" applyNumberFormat="1" applyFont="1" applyFill="1" applyBorder="1" applyAlignment="1" applyProtection="1">
      <alignment vertical="center" wrapText="1" readingOrder="2"/>
      <protection hidden="1"/>
    </xf>
    <xf numFmtId="164" fontId="15" fillId="21" borderId="64" xfId="0" applyNumberFormat="1" applyFont="1" applyFill="1" applyBorder="1" applyAlignment="1" applyProtection="1">
      <alignment vertical="center" wrapText="1" readingOrder="2"/>
      <protection hidden="1"/>
    </xf>
    <xf numFmtId="2" fontId="14" fillId="17" borderId="53" xfId="0" applyNumberFormat="1" applyFont="1" applyFill="1" applyBorder="1" applyAlignment="1" applyProtection="1">
      <alignment horizontal="center" vertical="center" wrapText="1" readingOrder="2"/>
      <protection locked="0"/>
    </xf>
    <xf numFmtId="2" fontId="14" fillId="17" borderId="56" xfId="0" applyNumberFormat="1" applyFont="1" applyFill="1" applyBorder="1" applyAlignment="1" applyProtection="1">
      <alignment horizontal="center" vertical="center" wrapText="1" readingOrder="2"/>
      <protection locked="0"/>
    </xf>
    <xf numFmtId="0" fontId="33" fillId="10" borderId="10" xfId="0" applyFont="1" applyFill="1" applyBorder="1" applyAlignment="1" applyProtection="1">
      <alignment horizontal="center" vertical="top" wrapText="1" readingOrder="2"/>
      <protection hidden="1"/>
    </xf>
    <xf numFmtId="9" fontId="15" fillId="15" borderId="3" xfId="0" applyNumberFormat="1" applyFont="1" applyFill="1" applyBorder="1" applyAlignment="1" applyProtection="1">
      <alignment horizontal="center" vertical="center" wrapText="1" readingOrder="2"/>
      <protection hidden="1"/>
    </xf>
    <xf numFmtId="9" fontId="14" fillId="17" borderId="1" xfId="1" applyFont="1" applyFill="1" applyBorder="1" applyAlignment="1" applyProtection="1">
      <alignment horizontal="center" vertical="center" wrapText="1" readingOrder="2"/>
      <protection hidden="1"/>
    </xf>
    <xf numFmtId="1" fontId="16" fillId="13" borderId="26" xfId="0" applyNumberFormat="1" applyFont="1" applyFill="1" applyBorder="1" applyAlignment="1" applyProtection="1">
      <alignment horizontal="center" vertical="center" wrapText="1" readingOrder="2"/>
      <protection hidden="1"/>
    </xf>
    <xf numFmtId="164" fontId="18" fillId="13" borderId="26" xfId="0" applyNumberFormat="1" applyFont="1" applyFill="1" applyBorder="1" applyAlignment="1" applyProtection="1">
      <alignment horizontal="center" vertical="center" wrapText="1" readingOrder="2"/>
      <protection hidden="1"/>
    </xf>
    <xf numFmtId="1" fontId="18" fillId="13" borderId="26" xfId="0" applyNumberFormat="1" applyFont="1" applyFill="1" applyBorder="1" applyAlignment="1" applyProtection="1">
      <alignment horizontal="center" vertical="center" wrapText="1" readingOrder="2"/>
      <protection locked="0"/>
    </xf>
    <xf numFmtId="9" fontId="30" fillId="2" borderId="12" xfId="1" applyFont="1" applyFill="1" applyBorder="1" applyAlignment="1" applyProtection="1">
      <alignment horizontal="center" vertical="center" wrapText="1" readingOrder="2"/>
      <protection hidden="1"/>
    </xf>
    <xf numFmtId="9" fontId="30" fillId="2" borderId="4" xfId="1" applyFont="1" applyFill="1" applyBorder="1" applyAlignment="1" applyProtection="1">
      <alignment horizontal="center" vertical="center" wrapText="1" readingOrder="2"/>
      <protection hidden="1"/>
    </xf>
    <xf numFmtId="0" fontId="33" fillId="10" borderId="43" xfId="0" applyFont="1" applyFill="1" applyBorder="1" applyAlignment="1" applyProtection="1">
      <alignment horizontal="center" vertical="top" wrapText="1" readingOrder="2"/>
      <protection hidden="1"/>
    </xf>
    <xf numFmtId="0" fontId="33" fillId="10" borderId="62" xfId="0" applyFont="1" applyFill="1" applyBorder="1" applyAlignment="1" applyProtection="1">
      <alignment horizontal="center" vertical="top" wrapText="1" readingOrder="2"/>
      <protection hidden="1"/>
    </xf>
    <xf numFmtId="0" fontId="33" fillId="10" borderId="58" xfId="0" applyFont="1" applyFill="1" applyBorder="1" applyAlignment="1" applyProtection="1">
      <alignment horizontal="center" vertical="top" wrapText="1" readingOrder="2"/>
      <protection hidden="1"/>
    </xf>
    <xf numFmtId="9" fontId="15" fillId="23" borderId="13" xfId="1" applyFont="1" applyFill="1" applyBorder="1" applyAlignment="1" applyProtection="1">
      <alignment horizontal="center" vertical="center" wrapText="1" readingOrder="2"/>
      <protection hidden="1"/>
    </xf>
    <xf numFmtId="164" fontId="18" fillId="13" borderId="26" xfId="0" applyNumberFormat="1" applyFont="1" applyFill="1" applyBorder="1" applyAlignment="1" applyProtection="1">
      <alignment wrapText="1" readingOrder="2"/>
      <protection hidden="1"/>
    </xf>
    <xf numFmtId="164" fontId="17" fillId="23" borderId="27" xfId="0" applyNumberFormat="1" applyFont="1" applyFill="1" applyBorder="1" applyAlignment="1" applyProtection="1">
      <alignment horizontal="center" vertical="center" wrapText="1" readingOrder="2"/>
      <protection hidden="1"/>
    </xf>
    <xf numFmtId="164" fontId="18" fillId="23" borderId="26" xfId="0" applyNumberFormat="1" applyFont="1" applyFill="1" applyBorder="1" applyAlignment="1" applyProtection="1">
      <alignment horizontal="center" vertical="center" wrapText="1" readingOrder="2"/>
      <protection hidden="1"/>
    </xf>
    <xf numFmtId="14" fontId="14" fillId="14" borderId="54" xfId="0" applyNumberFormat="1" applyFont="1" applyFill="1" applyBorder="1" applyAlignment="1" applyProtection="1">
      <alignment horizontal="center" vertical="center" wrapText="1" readingOrder="2"/>
      <protection hidden="1"/>
    </xf>
    <xf numFmtId="14" fontId="14" fillId="14" borderId="65" xfId="0" applyNumberFormat="1" applyFont="1" applyFill="1" applyBorder="1" applyAlignment="1" applyProtection="1">
      <alignment horizontal="center" vertical="center" wrapText="1" readingOrder="2"/>
      <protection hidden="1"/>
    </xf>
    <xf numFmtId="14" fontId="14" fillId="14" borderId="66" xfId="0" applyNumberFormat="1" applyFont="1" applyFill="1" applyBorder="1" applyAlignment="1" applyProtection="1">
      <alignment horizontal="center" vertical="center" wrapText="1" readingOrder="2"/>
      <protection hidden="1"/>
    </xf>
    <xf numFmtId="1" fontId="34" fillId="22" borderId="7" xfId="1" applyNumberFormat="1" applyFont="1" applyFill="1" applyBorder="1" applyAlignment="1">
      <alignment horizontal="center" vertical="center"/>
    </xf>
    <xf numFmtId="0" fontId="34" fillId="16" borderId="8" xfId="0" applyFont="1" applyFill="1" applyBorder="1" applyAlignment="1">
      <alignment horizontal="center" vertical="center"/>
    </xf>
    <xf numFmtId="0" fontId="34" fillId="16" borderId="46" xfId="0" applyFont="1" applyFill="1" applyBorder="1" applyAlignment="1">
      <alignment horizontal="center" vertical="center"/>
    </xf>
    <xf numFmtId="44" fontId="0" fillId="5" borderId="26" xfId="3" applyFont="1" applyFill="1" applyBorder="1" applyAlignment="1" applyProtection="1">
      <alignment horizontal="center" vertical="center"/>
      <protection locked="0"/>
    </xf>
  </cellXfs>
  <cellStyles count="5">
    <cellStyle name="Comma" xfId="4" builtinId="3"/>
    <cellStyle name="Currency" xfId="3" builtinId="4"/>
    <cellStyle name="Normal" xfId="0" builtinId="0"/>
    <cellStyle name="Percent" xfId="1" builtinId="5"/>
    <cellStyle name="היפר-קישור" xfId="2" builtinId="8"/>
  </cellStyles>
  <dxfs count="28">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8"/>
  <sheetViews>
    <sheetView showGridLines="0" rightToLeft="1" tabSelected="1" view="pageBreakPreview" zoomScaleNormal="100" zoomScaleSheetLayoutView="100" workbookViewId="0">
      <selection activeCell="C28" sqref="C28"/>
    </sheetView>
  </sheetViews>
  <sheetFormatPr defaultColWidth="9" defaultRowHeight="14.25" x14ac:dyDescent="0.2"/>
  <cols>
    <col min="1" max="1" width="1.125" style="1" customWidth="1"/>
    <col min="2" max="2" width="10" style="28" customWidth="1"/>
    <col min="3" max="3" width="83.875" style="1" customWidth="1"/>
    <col min="4" max="4" width="17.375" style="1" customWidth="1"/>
    <col min="5" max="5" width="19.375" style="1" customWidth="1"/>
    <col min="6" max="6" width="16.5" style="1" customWidth="1"/>
    <col min="7" max="16384" width="9" style="1"/>
  </cols>
  <sheetData>
    <row r="1" spans="2:6" ht="6" customHeight="1" thickBot="1" x14ac:dyDescent="0.25"/>
    <row r="2" spans="2:6" s="2" customFormat="1" ht="18.75" x14ac:dyDescent="0.3">
      <c r="B2" s="36"/>
      <c r="C2" s="101" t="s">
        <v>1</v>
      </c>
      <c r="D2" s="74">
        <v>1</v>
      </c>
      <c r="E2" s="37">
        <v>2</v>
      </c>
      <c r="F2" s="37">
        <v>3</v>
      </c>
    </row>
    <row r="3" spans="2:6" ht="48" customHeight="1" thickBot="1" x14ac:dyDescent="0.3">
      <c r="B3" s="38"/>
      <c r="C3" s="102"/>
      <c r="D3" s="75"/>
      <c r="E3" s="42"/>
      <c r="F3" s="42"/>
    </row>
    <row r="4" spans="2:6" ht="15.75" x14ac:dyDescent="0.25">
      <c r="B4" s="39"/>
      <c r="C4" s="64" t="s">
        <v>27</v>
      </c>
      <c r="D4" s="76"/>
      <c r="E4" s="41"/>
      <c r="F4" s="41"/>
    </row>
    <row r="5" spans="2:6" ht="15.75" x14ac:dyDescent="0.25">
      <c r="B5" s="63"/>
      <c r="C5" s="53" t="s">
        <v>15</v>
      </c>
      <c r="D5" s="76"/>
      <c r="E5" s="41"/>
      <c r="F5" s="41"/>
    </row>
    <row r="6" spans="2:6" ht="15.75" x14ac:dyDescent="0.25">
      <c r="B6" s="40"/>
      <c r="C6" s="54" t="s">
        <v>16</v>
      </c>
      <c r="D6" s="77"/>
      <c r="E6" s="41"/>
      <c r="F6" s="41"/>
    </row>
    <row r="7" spans="2:6" ht="16.5" thickBot="1" x14ac:dyDescent="0.3">
      <c r="B7" s="38" t="s">
        <v>0</v>
      </c>
      <c r="C7" s="55" t="s">
        <v>17</v>
      </c>
      <c r="D7" s="78"/>
      <c r="E7" s="43"/>
      <c r="F7" s="43"/>
    </row>
    <row r="8" spans="2:6" s="3" customFormat="1" ht="21" customHeight="1" thickBot="1" x14ac:dyDescent="0.25">
      <c r="B8" s="29" t="s">
        <v>33</v>
      </c>
      <c r="C8" s="56" t="s">
        <v>19</v>
      </c>
      <c r="D8" s="79"/>
      <c r="E8" s="4"/>
      <c r="F8" s="4"/>
    </row>
    <row r="9" spans="2:6" s="3" customFormat="1" ht="37.5" customHeight="1" x14ac:dyDescent="0.2">
      <c r="B9" s="30" t="s">
        <v>34</v>
      </c>
      <c r="C9" s="25" t="s">
        <v>41</v>
      </c>
      <c r="D9" s="80"/>
      <c r="E9" s="84"/>
      <c r="F9" s="84"/>
    </row>
    <row r="10" spans="2:6" s="3" customFormat="1" ht="47.25" customHeight="1" x14ac:dyDescent="0.2">
      <c r="B10" s="30" t="s">
        <v>35</v>
      </c>
      <c r="C10" s="26" t="s">
        <v>3</v>
      </c>
      <c r="D10" s="95"/>
      <c r="E10" s="84"/>
      <c r="F10" s="84"/>
    </row>
    <row r="11" spans="2:6" s="3" customFormat="1" ht="108" customHeight="1" x14ac:dyDescent="0.2">
      <c r="B11" s="30" t="s">
        <v>36</v>
      </c>
      <c r="C11" s="136" t="s">
        <v>42</v>
      </c>
      <c r="D11" s="80"/>
      <c r="E11" s="84"/>
      <c r="F11" s="84"/>
    </row>
    <row r="12" spans="2:6" s="3" customFormat="1" ht="48.75" customHeight="1" x14ac:dyDescent="0.2">
      <c r="B12" s="30" t="s">
        <v>37</v>
      </c>
      <c r="C12" s="27" t="s">
        <v>43</v>
      </c>
      <c r="D12" s="80"/>
      <c r="E12" s="84"/>
      <c r="F12" s="84"/>
    </row>
    <row r="13" spans="2:6" s="3" customFormat="1" ht="33.75" customHeight="1" x14ac:dyDescent="0.2">
      <c r="B13" s="30" t="s">
        <v>38</v>
      </c>
      <c r="C13" s="27" t="s">
        <v>44</v>
      </c>
      <c r="D13" s="81"/>
      <c r="E13" s="85"/>
      <c r="F13" s="85"/>
    </row>
    <row r="14" spans="2:6" s="3" customFormat="1" ht="27" customHeight="1" x14ac:dyDescent="0.2">
      <c r="B14" s="30" t="s">
        <v>39</v>
      </c>
      <c r="C14" s="27" t="s">
        <v>45</v>
      </c>
      <c r="D14" s="81"/>
      <c r="E14" s="85"/>
      <c r="F14" s="85"/>
    </row>
    <row r="15" spans="2:6" s="3" customFormat="1" ht="48" thickBot="1" x14ac:dyDescent="0.25">
      <c r="B15" s="30" t="s">
        <v>40</v>
      </c>
      <c r="C15" s="27" t="s">
        <v>46</v>
      </c>
      <c r="D15" s="80"/>
      <c r="E15" s="84"/>
      <c r="F15" s="84"/>
    </row>
    <row r="16" spans="2:6" s="3" customFormat="1" ht="18.75" customHeight="1" thickBot="1" x14ac:dyDescent="0.25">
      <c r="B16" s="137" t="s">
        <v>48</v>
      </c>
      <c r="C16" s="24" t="s">
        <v>47</v>
      </c>
      <c r="D16" s="82"/>
      <c r="E16" s="33"/>
      <c r="F16" s="33"/>
    </row>
    <row r="17" spans="2:6" s="3" customFormat="1" ht="20.25" customHeight="1" thickBot="1" x14ac:dyDescent="0.25">
      <c r="B17" s="137"/>
      <c r="C17" s="56" t="s">
        <v>24</v>
      </c>
      <c r="D17" s="82"/>
      <c r="E17" s="33"/>
      <c r="F17" s="33"/>
    </row>
    <row r="18" spans="2:6" s="3" customFormat="1" ht="42" customHeight="1" thickBot="1" x14ac:dyDescent="0.25">
      <c r="B18" s="138" t="s">
        <v>49</v>
      </c>
      <c r="C18" s="139" t="s">
        <v>54</v>
      </c>
      <c r="D18" s="82"/>
      <c r="E18" s="33"/>
      <c r="F18" s="33"/>
    </row>
    <row r="19" spans="2:6" s="3" customFormat="1" ht="43.5" customHeight="1" thickBot="1" x14ac:dyDescent="0.25">
      <c r="B19" s="138"/>
      <c r="C19" s="139" t="s">
        <v>55</v>
      </c>
      <c r="D19" s="82"/>
      <c r="E19" s="33"/>
      <c r="F19" s="33"/>
    </row>
    <row r="20" spans="2:6" s="3" customFormat="1" ht="18.75" customHeight="1" thickBot="1" x14ac:dyDescent="0.25">
      <c r="B20" s="137"/>
      <c r="C20" s="56" t="s">
        <v>52</v>
      </c>
      <c r="D20" s="82"/>
      <c r="E20" s="33"/>
      <c r="F20" s="33"/>
    </row>
    <row r="21" spans="2:6" s="3" customFormat="1" ht="70.5" customHeight="1" thickBot="1" x14ac:dyDescent="0.25">
      <c r="B21" s="137" t="s">
        <v>50</v>
      </c>
      <c r="C21" s="140" t="s">
        <v>56</v>
      </c>
      <c r="D21" s="82"/>
      <c r="E21" s="33"/>
      <c r="F21" s="33"/>
    </row>
    <row r="22" spans="2:6" s="3" customFormat="1" ht="25.5" customHeight="1" thickBot="1" x14ac:dyDescent="0.25">
      <c r="B22" s="141" t="s">
        <v>51</v>
      </c>
      <c r="C22" s="144" t="s">
        <v>53</v>
      </c>
      <c r="D22" s="82"/>
      <c r="E22" s="33"/>
      <c r="F22" s="33"/>
    </row>
    <row r="23" spans="2:6" s="3" customFormat="1" ht="25.5" customHeight="1" thickBot="1" x14ac:dyDescent="0.25">
      <c r="B23" s="142"/>
      <c r="C23" s="144" t="s">
        <v>57</v>
      </c>
      <c r="D23" s="82"/>
      <c r="E23" s="33"/>
      <c r="F23" s="33"/>
    </row>
    <row r="24" spans="2:6" s="3" customFormat="1" ht="25.5" customHeight="1" thickBot="1" x14ac:dyDescent="0.25">
      <c r="B24" s="142"/>
      <c r="C24" s="144" t="s">
        <v>58</v>
      </c>
      <c r="D24" s="82"/>
      <c r="E24" s="33"/>
      <c r="F24" s="33"/>
    </row>
    <row r="25" spans="2:6" s="3" customFormat="1" ht="25.5" customHeight="1" thickBot="1" x14ac:dyDescent="0.25">
      <c r="B25" s="142"/>
      <c r="C25" s="144" t="s">
        <v>59</v>
      </c>
      <c r="D25" s="82"/>
      <c r="E25" s="33"/>
      <c r="F25" s="33"/>
    </row>
    <row r="26" spans="2:6" s="3" customFormat="1" ht="25.5" customHeight="1" thickBot="1" x14ac:dyDescent="0.25">
      <c r="B26" s="142"/>
      <c r="C26" s="144" t="s">
        <v>60</v>
      </c>
      <c r="D26" s="82"/>
      <c r="E26" s="33"/>
      <c r="F26" s="33"/>
    </row>
    <row r="27" spans="2:6" s="3" customFormat="1" ht="25.5" customHeight="1" thickBot="1" x14ac:dyDescent="0.25">
      <c r="B27" s="143"/>
      <c r="C27" s="144" t="s">
        <v>61</v>
      </c>
      <c r="D27" s="82"/>
      <c r="E27" s="33"/>
      <c r="F27" s="33"/>
    </row>
    <row r="28" spans="2:6" s="5" customFormat="1" ht="28.5" customHeight="1" thickBot="1" x14ac:dyDescent="0.25">
      <c r="B28" s="31">
        <v>6</v>
      </c>
      <c r="C28" s="57" t="s">
        <v>2</v>
      </c>
      <c r="D28" s="83"/>
      <c r="E28" s="6"/>
      <c r="F28" s="6"/>
    </row>
    <row r="29" spans="2:6" s="5" customFormat="1" ht="15.75" x14ac:dyDescent="0.2">
      <c r="B29" s="32">
        <v>6.1</v>
      </c>
      <c r="C29" s="58" t="s">
        <v>62</v>
      </c>
      <c r="D29" s="80"/>
      <c r="E29" s="84"/>
      <c r="F29" s="84"/>
    </row>
    <row r="30" spans="2:6" s="5" customFormat="1" ht="45" x14ac:dyDescent="0.2">
      <c r="B30" s="32">
        <v>6.2</v>
      </c>
      <c r="C30" s="59" t="s">
        <v>63</v>
      </c>
      <c r="D30" s="80"/>
      <c r="E30" s="84"/>
      <c r="F30" s="84"/>
    </row>
    <row r="31" spans="2:6" s="5" customFormat="1" ht="30" x14ac:dyDescent="0.2">
      <c r="B31" s="32">
        <v>6.3</v>
      </c>
      <c r="C31" s="59" t="s">
        <v>64</v>
      </c>
      <c r="D31" s="80"/>
      <c r="E31" s="84"/>
      <c r="F31" s="84"/>
    </row>
    <row r="32" spans="2:6" s="5" customFormat="1" ht="45" x14ac:dyDescent="0.2">
      <c r="B32" s="32">
        <v>6.4</v>
      </c>
      <c r="C32" s="59" t="s">
        <v>65</v>
      </c>
      <c r="D32" s="80"/>
      <c r="E32" s="84"/>
      <c r="F32" s="84"/>
    </row>
    <row r="33" spans="2:6" s="5" customFormat="1" ht="30" x14ac:dyDescent="0.2">
      <c r="B33" s="32">
        <v>6.5</v>
      </c>
      <c r="C33" s="59" t="s">
        <v>66</v>
      </c>
      <c r="D33" s="80"/>
      <c r="E33" s="84"/>
      <c r="F33" s="84"/>
    </row>
    <row r="34" spans="2:6" s="5" customFormat="1" ht="45" x14ac:dyDescent="0.2">
      <c r="B34" s="32">
        <v>6.6</v>
      </c>
      <c r="C34" s="59" t="s">
        <v>67</v>
      </c>
      <c r="D34" s="80"/>
      <c r="E34" s="84"/>
      <c r="F34" s="84"/>
    </row>
    <row r="35" spans="2:6" s="5" customFormat="1" ht="15.75" x14ac:dyDescent="0.2">
      <c r="B35" s="32">
        <v>6.7</v>
      </c>
      <c r="C35" s="59" t="s">
        <v>68</v>
      </c>
      <c r="D35" s="80"/>
      <c r="E35" s="84"/>
      <c r="F35" s="84"/>
    </row>
    <row r="36" spans="2:6" s="5" customFormat="1" ht="36" customHeight="1" x14ac:dyDescent="0.2">
      <c r="B36" s="32">
        <v>6.8</v>
      </c>
      <c r="C36" s="59" t="s">
        <v>69</v>
      </c>
      <c r="D36" s="80"/>
      <c r="E36" s="84"/>
      <c r="F36" s="84"/>
    </row>
    <row r="37" spans="2:6" s="5" customFormat="1" ht="60" x14ac:dyDescent="0.2">
      <c r="B37" s="32">
        <v>6.9</v>
      </c>
      <c r="C37" s="59" t="s">
        <v>70</v>
      </c>
      <c r="D37" s="80"/>
      <c r="E37" s="84"/>
      <c r="F37" s="84"/>
    </row>
    <row r="38" spans="2:6" s="5" customFormat="1" ht="34.5" customHeight="1" x14ac:dyDescent="0.2">
      <c r="B38" s="32">
        <v>6.1</v>
      </c>
      <c r="C38" s="61" t="s">
        <v>71</v>
      </c>
      <c r="D38" s="80"/>
      <c r="E38" s="84"/>
      <c r="F38" s="84"/>
    </row>
    <row r="39" spans="2:6" s="5" customFormat="1" ht="21" customHeight="1" x14ac:dyDescent="0.2">
      <c r="B39" s="32">
        <v>6.11</v>
      </c>
      <c r="C39" s="59" t="s">
        <v>72</v>
      </c>
      <c r="D39" s="95"/>
      <c r="E39" s="84"/>
      <c r="F39" s="84"/>
    </row>
    <row r="40" spans="2:6" s="5" customFormat="1" ht="26.25" customHeight="1" x14ac:dyDescent="0.2">
      <c r="B40" s="32">
        <v>6.12</v>
      </c>
      <c r="C40" s="60" t="s">
        <v>73</v>
      </c>
      <c r="D40" s="80"/>
      <c r="E40" s="84"/>
      <c r="F40" s="84"/>
    </row>
    <row r="41" spans="2:6" s="5" customFormat="1" ht="15.75" x14ac:dyDescent="0.2">
      <c r="B41" s="32">
        <v>6.13</v>
      </c>
      <c r="C41" s="60" t="s">
        <v>74</v>
      </c>
      <c r="D41" s="80"/>
      <c r="E41" s="84"/>
      <c r="F41" s="84"/>
    </row>
    <row r="42" spans="2:6" s="5" customFormat="1" ht="32.25" customHeight="1" x14ac:dyDescent="0.2">
      <c r="B42" s="32">
        <v>6.14</v>
      </c>
      <c r="C42" s="59" t="s">
        <v>75</v>
      </c>
      <c r="D42" s="80"/>
      <c r="E42" s="84"/>
      <c r="F42" s="84"/>
    </row>
    <row r="43" spans="2:6" s="5" customFormat="1" ht="28.5" customHeight="1" x14ac:dyDescent="0.2">
      <c r="B43" s="32">
        <v>6.15</v>
      </c>
      <c r="C43" s="59" t="s">
        <v>76</v>
      </c>
      <c r="D43" s="80"/>
      <c r="E43" s="84"/>
      <c r="F43" s="84"/>
    </row>
    <row r="44" spans="2:6" s="5" customFormat="1" ht="15.75" x14ac:dyDescent="0.2">
      <c r="B44" s="32">
        <v>6.16</v>
      </c>
      <c r="C44" s="59" t="s">
        <v>77</v>
      </c>
      <c r="D44" s="80"/>
      <c r="E44" s="84"/>
      <c r="F44" s="84"/>
    </row>
    <row r="45" spans="2:6" s="5" customFormat="1" ht="15.75" x14ac:dyDescent="0.2">
      <c r="B45" s="32">
        <v>6.17</v>
      </c>
      <c r="C45" s="59" t="s">
        <v>79</v>
      </c>
      <c r="D45" s="80"/>
      <c r="E45" s="84"/>
      <c r="F45" s="84"/>
    </row>
    <row r="46" spans="2:6" s="5" customFormat="1" ht="15.75" x14ac:dyDescent="0.2">
      <c r="B46" s="32">
        <v>6.18</v>
      </c>
      <c r="C46" s="59" t="s">
        <v>78</v>
      </c>
      <c r="D46" s="80"/>
      <c r="E46" s="84"/>
      <c r="F46" s="84"/>
    </row>
    <row r="47" spans="2:6" s="5" customFormat="1" ht="45" x14ac:dyDescent="0.2">
      <c r="B47" s="32">
        <v>6.19</v>
      </c>
      <c r="C47" s="59" t="s">
        <v>80</v>
      </c>
      <c r="D47" s="80"/>
      <c r="E47" s="84"/>
      <c r="F47" s="84"/>
    </row>
    <row r="48" spans="2:6" s="5" customFormat="1" ht="16.5" thickBot="1" x14ac:dyDescent="0.25">
      <c r="B48" s="32">
        <v>6.2</v>
      </c>
      <c r="C48" s="59" t="s">
        <v>81</v>
      </c>
      <c r="D48" s="80"/>
      <c r="E48" s="86"/>
      <c r="F48" s="86"/>
    </row>
  </sheetData>
  <mergeCells count="3">
    <mergeCell ref="C2:C3"/>
    <mergeCell ref="B18:B19"/>
    <mergeCell ref="B22:B27"/>
  </mergeCells>
  <conditionalFormatting sqref="D8:F8 D16:F28">
    <cfRule type="containsText" dxfId="23" priority="96" operator="containsText" text="ל.ר.">
      <formula>NOT(ISERROR(SEARCH("ל.ר.",D8)))</formula>
    </cfRule>
    <cfRule type="containsText" dxfId="22" priority="97" operator="containsText" text="$">
      <formula>NOT(ISERROR(SEARCH("$",D8)))</formula>
    </cfRule>
    <cfRule type="containsText" dxfId="21" priority="98" operator="containsText" text="X">
      <formula>NOT(ISERROR(SEARCH("X",D8)))</formula>
    </cfRule>
    <cfRule type="containsText" dxfId="20" priority="99" operator="containsText" text="V">
      <formula>NOT(ISERROR(SEARCH("V",D8)))</formula>
    </cfRule>
  </conditionalFormatting>
  <conditionalFormatting sqref="D29:F48">
    <cfRule type="containsText" dxfId="15" priority="9" stopIfTrue="1" operator="containsText" text="V">
      <formula>NOT(ISERROR(SEARCH("V",D29)))</formula>
    </cfRule>
    <cfRule type="containsText" dxfId="14" priority="10" stopIfTrue="1" operator="containsText" text="X">
      <formula>NOT(ISERROR(SEARCH("X",D29)))</formula>
    </cfRule>
    <cfRule type="notContainsBlanks" dxfId="13" priority="11" stopIfTrue="1">
      <formula>LEN(TRIM(D29))&gt;0</formula>
    </cfRule>
  </conditionalFormatting>
  <conditionalFormatting sqref="D9:F15">
    <cfRule type="containsText" dxfId="12" priority="30" stopIfTrue="1" operator="containsText" text="V">
      <formula>NOT(ISERROR(SEARCH("V",D9)))</formula>
    </cfRule>
    <cfRule type="containsText" dxfId="11" priority="31" stopIfTrue="1" operator="containsText" text="X">
      <formula>NOT(ISERROR(SEARCH("X",D9)))</formula>
    </cfRule>
    <cfRule type="notContainsBlanks" dxfId="10" priority="32" stopIfTrue="1">
      <formula>LEN(TRIM(D9))&gt;0</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6"/>
  <sheetViews>
    <sheetView rightToLeft="1" zoomScale="85" zoomScaleNormal="85" workbookViewId="0">
      <selection activeCell="I14" sqref="I14"/>
    </sheetView>
  </sheetViews>
  <sheetFormatPr defaultRowHeight="14.25" x14ac:dyDescent="0.2"/>
  <cols>
    <col min="1" max="1" width="8.5" customWidth="1"/>
    <col min="2" max="2" width="88.75" customWidth="1"/>
    <col min="3" max="3" width="13.5" customWidth="1"/>
    <col min="4" max="4" width="13.625" bestFit="1" customWidth="1"/>
    <col min="5" max="5" width="12.75" customWidth="1"/>
    <col min="6" max="6" width="13.125" customWidth="1"/>
    <col min="7" max="7" width="12.25" customWidth="1"/>
    <col min="8" max="8" width="17.875" customWidth="1"/>
    <col min="9" max="9" width="13.875" customWidth="1"/>
  </cols>
  <sheetData>
    <row r="1" spans="1:55" ht="30.75" customHeight="1" x14ac:dyDescent="0.2">
      <c r="A1" s="45"/>
      <c r="B1" s="103" t="s">
        <v>21</v>
      </c>
      <c r="C1" s="44" t="s">
        <v>22</v>
      </c>
      <c r="D1" s="103">
        <v>1</v>
      </c>
      <c r="E1" s="106"/>
      <c r="F1" s="103">
        <v>2</v>
      </c>
      <c r="G1" s="106"/>
      <c r="H1" s="103">
        <v>3</v>
      </c>
      <c r="I1" s="106"/>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row>
    <row r="2" spans="1:55" ht="31.5" customHeight="1" thickBot="1" x14ac:dyDescent="0.25">
      <c r="A2" s="35"/>
      <c r="B2" s="104"/>
      <c r="C2" s="48" t="s">
        <v>23</v>
      </c>
      <c r="D2" s="107">
        <f>'תנאי-סף'!D3</f>
        <v>0</v>
      </c>
      <c r="E2" s="108"/>
      <c r="F2" s="107">
        <f>'תנאי-סף'!F3</f>
        <v>0</v>
      </c>
      <c r="G2" s="108"/>
      <c r="H2" s="107">
        <f>'תנאי-סף'!H3</f>
        <v>0</v>
      </c>
      <c r="I2" s="108"/>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row>
    <row r="3" spans="1:55" ht="34.5" customHeight="1" thickBot="1" x14ac:dyDescent="0.25">
      <c r="A3" s="49" t="s">
        <v>20</v>
      </c>
      <c r="B3" s="105"/>
      <c r="C3" s="50" t="s">
        <v>5</v>
      </c>
      <c r="D3" s="51" t="s">
        <v>18</v>
      </c>
      <c r="E3" s="52" t="s">
        <v>6</v>
      </c>
      <c r="F3" s="51" t="s">
        <v>18</v>
      </c>
      <c r="G3" s="52" t="s">
        <v>6</v>
      </c>
      <c r="H3" s="51" t="s">
        <v>18</v>
      </c>
      <c r="I3" s="52" t="s">
        <v>6</v>
      </c>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row>
    <row r="4" spans="1:55" ht="25.5" customHeight="1" thickBot="1" x14ac:dyDescent="0.25">
      <c r="A4" s="109" t="s">
        <v>24</v>
      </c>
      <c r="B4" s="110"/>
      <c r="C4" s="175"/>
      <c r="D4" s="170"/>
      <c r="E4" s="171"/>
      <c r="F4" s="170"/>
      <c r="G4" s="171"/>
      <c r="H4" s="170"/>
      <c r="I4" s="171"/>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row>
    <row r="5" spans="1:55" s="23" customFormat="1" ht="80.25" customHeight="1" thickBot="1" x14ac:dyDescent="0.25">
      <c r="A5" s="166" t="s">
        <v>92</v>
      </c>
      <c r="B5" s="174" t="s">
        <v>96</v>
      </c>
      <c r="C5" s="180">
        <v>0.1</v>
      </c>
      <c r="D5" s="177"/>
      <c r="E5" s="70">
        <f>IFERROR(MIN(5*D5,10),0)</f>
        <v>0</v>
      </c>
      <c r="F5" s="177"/>
      <c r="G5" s="70">
        <f t="shared" ref="G5:I5" si="0">IFERROR(MIN(5*F5,10),0)</f>
        <v>0</v>
      </c>
      <c r="H5" s="177"/>
      <c r="I5" s="70">
        <f t="shared" ref="I5" si="1">IFERROR(MIN(5*H5,10),0)</f>
        <v>0</v>
      </c>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row>
    <row r="6" spans="1:55" ht="78.75" customHeight="1" thickBot="1" x14ac:dyDescent="0.25">
      <c r="A6" s="166" t="s">
        <v>93</v>
      </c>
      <c r="B6" s="174" t="s">
        <v>106</v>
      </c>
      <c r="C6" s="145">
        <v>0.25</v>
      </c>
      <c r="D6" s="177" t="s">
        <v>104</v>
      </c>
      <c r="E6" s="70">
        <f>VLOOKUP(D6,$C$21:$D$26,2,0)</f>
        <v>0</v>
      </c>
      <c r="F6" s="177" t="s">
        <v>104</v>
      </c>
      <c r="G6" s="70">
        <f t="shared" ref="G6:I6" si="2">VLOOKUP(F6,$C$21:$D$26,2,0)</f>
        <v>0</v>
      </c>
      <c r="H6" s="177" t="s">
        <v>104</v>
      </c>
      <c r="I6" s="70">
        <f t="shared" ref="I6" si="3">VLOOKUP(H6,$C$21:$D$26,2,0)</f>
        <v>0</v>
      </c>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row>
    <row r="7" spans="1:55" ht="75" customHeight="1" thickBot="1" x14ac:dyDescent="0.25">
      <c r="A7" s="168" t="s">
        <v>94</v>
      </c>
      <c r="B7" s="174" t="s">
        <v>105</v>
      </c>
      <c r="C7" s="145">
        <v>0.1</v>
      </c>
      <c r="D7" s="177">
        <v>0</v>
      </c>
      <c r="E7" s="70">
        <f>IFERROR(MIN(5*D7,10),0)</f>
        <v>0</v>
      </c>
      <c r="F7" s="177">
        <v>0</v>
      </c>
      <c r="G7" s="70">
        <f t="shared" ref="G7:I7" si="4">IFERROR(MIN(5*F7,10),0)</f>
        <v>0</v>
      </c>
      <c r="H7" s="177">
        <v>0</v>
      </c>
      <c r="I7" s="70">
        <f t="shared" ref="I7" si="5">IFERROR(MIN(5*H7,10),0)</f>
        <v>0</v>
      </c>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row>
    <row r="8" spans="1:55" ht="111.75" customHeight="1" thickBot="1" x14ac:dyDescent="0.25">
      <c r="A8" s="169"/>
      <c r="B8" s="174" t="s">
        <v>109</v>
      </c>
      <c r="C8" s="145">
        <v>0.1</v>
      </c>
      <c r="D8" s="178" t="s">
        <v>107</v>
      </c>
      <c r="E8" s="70"/>
      <c r="F8" s="178" t="s">
        <v>107</v>
      </c>
      <c r="G8" s="70"/>
      <c r="H8" s="178" t="s">
        <v>107</v>
      </c>
      <c r="I8" s="70"/>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row>
    <row r="9" spans="1:55" ht="39" customHeight="1" x14ac:dyDescent="0.25">
      <c r="A9" s="190" t="s">
        <v>95</v>
      </c>
      <c r="B9" s="182" t="s">
        <v>108</v>
      </c>
      <c r="C9" s="146">
        <v>0.1</v>
      </c>
      <c r="D9" s="186" t="s">
        <v>114</v>
      </c>
      <c r="E9" s="70">
        <f>AVERAGE(E10:E13)</f>
        <v>0</v>
      </c>
      <c r="F9" s="186" t="s">
        <v>114</v>
      </c>
      <c r="G9" s="70">
        <f t="shared" ref="G9" si="6">AVERAGE(G10:G13)</f>
        <v>0</v>
      </c>
      <c r="H9" s="186" t="s">
        <v>114</v>
      </c>
      <c r="I9" s="70">
        <f t="shared" ref="I9" si="7">AVERAGE(I10:I13)</f>
        <v>0</v>
      </c>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row>
    <row r="10" spans="1:55" ht="24.75" customHeight="1" x14ac:dyDescent="0.2">
      <c r="A10" s="191"/>
      <c r="B10" s="183"/>
      <c r="C10" s="185" t="s">
        <v>110</v>
      </c>
      <c r="D10" s="188">
        <v>0</v>
      </c>
      <c r="E10" s="187">
        <f>D10*2</f>
        <v>0</v>
      </c>
      <c r="F10" s="188">
        <v>0</v>
      </c>
      <c r="G10" s="187">
        <f t="shared" ref="G10:I10" si="8">F10*2</f>
        <v>0</v>
      </c>
      <c r="H10" s="188">
        <v>0</v>
      </c>
      <c r="I10" s="187">
        <f t="shared" ref="I10" si="9">H10*2</f>
        <v>0</v>
      </c>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row>
    <row r="11" spans="1:55" ht="20.25" customHeight="1" x14ac:dyDescent="0.2">
      <c r="A11" s="191"/>
      <c r="B11" s="183"/>
      <c r="C11" s="185" t="s">
        <v>111</v>
      </c>
      <c r="D11" s="188">
        <v>0</v>
      </c>
      <c r="E11" s="187">
        <f t="shared" ref="E11:I13" si="10">D11*2</f>
        <v>0</v>
      </c>
      <c r="F11" s="188">
        <v>0</v>
      </c>
      <c r="G11" s="187">
        <f t="shared" si="10"/>
        <v>0</v>
      </c>
      <c r="H11" s="188">
        <v>0</v>
      </c>
      <c r="I11" s="187">
        <f t="shared" si="10"/>
        <v>0</v>
      </c>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row>
    <row r="12" spans="1:55" ht="19.5" customHeight="1" x14ac:dyDescent="0.2">
      <c r="A12" s="191"/>
      <c r="B12" s="183"/>
      <c r="C12" s="185" t="s">
        <v>112</v>
      </c>
      <c r="D12" s="188">
        <v>0</v>
      </c>
      <c r="E12" s="187">
        <f t="shared" si="10"/>
        <v>0</v>
      </c>
      <c r="F12" s="188">
        <v>0</v>
      </c>
      <c r="G12" s="187">
        <f t="shared" si="10"/>
        <v>0</v>
      </c>
      <c r="H12" s="188">
        <v>0</v>
      </c>
      <c r="I12" s="187">
        <f t="shared" si="10"/>
        <v>0</v>
      </c>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row>
    <row r="13" spans="1:55" ht="19.5" customHeight="1" thickBot="1" x14ac:dyDescent="0.25">
      <c r="A13" s="189"/>
      <c r="B13" s="184"/>
      <c r="C13" s="185" t="s">
        <v>113</v>
      </c>
      <c r="D13" s="188">
        <v>0</v>
      </c>
      <c r="E13" s="187">
        <f t="shared" si="10"/>
        <v>0</v>
      </c>
      <c r="F13" s="188">
        <v>0</v>
      </c>
      <c r="G13" s="187">
        <f t="shared" si="10"/>
        <v>0</v>
      </c>
      <c r="H13" s="188">
        <v>0</v>
      </c>
      <c r="I13" s="187">
        <f t="shared" si="10"/>
        <v>0</v>
      </c>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row>
    <row r="14" spans="1:55" ht="45.75" customHeight="1" thickBot="1" x14ac:dyDescent="0.25">
      <c r="A14" s="73" t="s">
        <v>91</v>
      </c>
      <c r="B14" s="167" t="s">
        <v>82</v>
      </c>
      <c r="C14" s="181">
        <v>0.35</v>
      </c>
      <c r="D14" s="179" t="s">
        <v>90</v>
      </c>
      <c r="E14" s="70">
        <f>'ראיון '!D11*3.5</f>
        <v>0</v>
      </c>
      <c r="F14" s="179" t="s">
        <v>90</v>
      </c>
      <c r="G14" s="70">
        <f>'ראיון '!F11*3.5</f>
        <v>0</v>
      </c>
      <c r="H14" s="179" t="s">
        <v>90</v>
      </c>
      <c r="I14" s="70">
        <f>'ראיון '!H11*3.5</f>
        <v>0</v>
      </c>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row>
    <row r="15" spans="1:55" ht="24" customHeight="1" thickBot="1" x14ac:dyDescent="0.25">
      <c r="A15" s="111" t="s">
        <v>7</v>
      </c>
      <c r="B15" s="112"/>
      <c r="C15" s="176">
        <f>SUM(C5:C14)</f>
        <v>0.99999999999999989</v>
      </c>
      <c r="D15" s="172">
        <f>E5+E6+E7+E8+E9+E14</f>
        <v>0</v>
      </c>
      <c r="E15" s="173"/>
      <c r="F15" s="172">
        <f t="shared" ref="F15:I15" si="11">G5+G6+G7+G8+G9+G14</f>
        <v>0</v>
      </c>
      <c r="G15" s="173"/>
      <c r="H15" s="172">
        <f t="shared" ref="H15:I15" si="12">I5+I6+I7+I8+I9+I14</f>
        <v>0</v>
      </c>
      <c r="I15" s="173"/>
    </row>
    <row r="16" spans="1:55" ht="34.5" customHeight="1" thickBot="1" x14ac:dyDescent="0.25">
      <c r="A16" s="62">
        <v>13.7</v>
      </c>
      <c r="B16" s="65" t="s">
        <v>26</v>
      </c>
      <c r="C16" s="192">
        <v>75</v>
      </c>
      <c r="D16" s="193" t="str">
        <f>IF(D15&gt;=$C$16,"V","X")</f>
        <v>X</v>
      </c>
      <c r="E16" s="194"/>
      <c r="F16" s="193" t="str">
        <f t="shared" ref="F16" si="13">IF(F15&gt;=$C$16,"V","X")</f>
        <v>X</v>
      </c>
      <c r="G16" s="194"/>
      <c r="H16" s="193" t="str">
        <f t="shared" ref="H16" si="14">IF(H15&gt;=$C$16,"V","X")</f>
        <v>X</v>
      </c>
      <c r="I16" s="194"/>
    </row>
    <row r="18" spans="3:4" ht="15" thickBot="1" x14ac:dyDescent="0.25"/>
    <row r="19" spans="3:4" ht="15" x14ac:dyDescent="0.25">
      <c r="C19" s="162" t="s">
        <v>97</v>
      </c>
      <c r="D19" s="163"/>
    </row>
    <row r="20" spans="3:4" x14ac:dyDescent="0.2">
      <c r="C20" s="160" t="s">
        <v>98</v>
      </c>
      <c r="D20" s="164" t="s">
        <v>6</v>
      </c>
    </row>
    <row r="21" spans="3:4" x14ac:dyDescent="0.2">
      <c r="C21" s="160" t="s">
        <v>104</v>
      </c>
      <c r="D21" s="164">
        <v>0</v>
      </c>
    </row>
    <row r="22" spans="3:4" x14ac:dyDescent="0.2">
      <c r="C22" s="160" t="s">
        <v>99</v>
      </c>
      <c r="D22" s="164">
        <v>1</v>
      </c>
    </row>
    <row r="23" spans="3:4" x14ac:dyDescent="0.2">
      <c r="C23" s="160" t="s">
        <v>100</v>
      </c>
      <c r="D23" s="164">
        <v>2</v>
      </c>
    </row>
    <row r="24" spans="3:4" x14ac:dyDescent="0.2">
      <c r="C24" s="160" t="s">
        <v>101</v>
      </c>
      <c r="D24" s="164">
        <v>3</v>
      </c>
    </row>
    <row r="25" spans="3:4" x14ac:dyDescent="0.2">
      <c r="C25" s="160" t="s">
        <v>102</v>
      </c>
      <c r="D25" s="164">
        <v>4</v>
      </c>
    </row>
    <row r="26" spans="3:4" ht="15" thickBot="1" x14ac:dyDescent="0.25">
      <c r="C26" s="161" t="s">
        <v>103</v>
      </c>
      <c r="D26" s="165">
        <v>5</v>
      </c>
    </row>
  </sheetData>
  <sheetProtection selectLockedCells="1" selectUnlockedCells="1"/>
  <mergeCells count="19">
    <mergeCell ref="F16:G16"/>
    <mergeCell ref="H16:I16"/>
    <mergeCell ref="F1:G1"/>
    <mergeCell ref="H1:I1"/>
    <mergeCell ref="F2:G2"/>
    <mergeCell ref="H2:I2"/>
    <mergeCell ref="F15:G15"/>
    <mergeCell ref="H15:I15"/>
    <mergeCell ref="C19:D19"/>
    <mergeCell ref="A7:A8"/>
    <mergeCell ref="B9:B13"/>
    <mergeCell ref="A9:A13"/>
    <mergeCell ref="D16:E16"/>
    <mergeCell ref="B1:B3"/>
    <mergeCell ref="D1:E1"/>
    <mergeCell ref="D2:E2"/>
    <mergeCell ref="A4:B4"/>
    <mergeCell ref="A15:B15"/>
    <mergeCell ref="D15:E15"/>
  </mergeCells>
  <conditionalFormatting sqref="D16:I16">
    <cfRule type="containsText" dxfId="5" priority="7" operator="containsText" text="X">
      <formula>NOT(ISERROR(SEARCH("X",D16)))</formula>
    </cfRule>
    <cfRule type="containsText" dxfId="4" priority="8" operator="containsText" text="V">
      <formula>NOT(ISERROR(SEARCH("V",D16)))</formula>
    </cfRule>
  </conditionalFormatting>
  <dataValidations count="2">
    <dataValidation type="list" allowBlank="1" showInputMessage="1" showErrorMessage="1" sqref="D6 F6 H6">
      <formula1>"25-100,101-200,201-350,351-500,500+,חסר"</formula1>
    </dataValidation>
    <dataValidation type="decimal" allowBlank="1" showInputMessage="1" showErrorMessage="1" sqref="D10:D13 F10:F13 H10:H13">
      <formula1>0</formula1>
      <formula2>5</formula2>
    </dataValidation>
  </dataValidations>
  <pageMargins left="0.7" right="0.7" top="0.75" bottom="0.75" header="0.3" footer="0.3"/>
  <pageSetup paperSize="9" orientation="portrait" r:id="rId1"/>
  <ignoredErrors>
    <ignoredError sqref="E1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rightToLeft="1" workbookViewId="0">
      <selection activeCell="A4" sqref="A4:A6"/>
    </sheetView>
  </sheetViews>
  <sheetFormatPr defaultRowHeight="14.25" x14ac:dyDescent="0.2"/>
  <cols>
    <col min="2" max="2" width="42.5" customWidth="1"/>
    <col min="3" max="3" width="7.625" customWidth="1"/>
    <col min="4" max="4" width="10.875" customWidth="1"/>
    <col min="5" max="5" width="42.25" customWidth="1"/>
    <col min="7" max="7" width="35.875" customWidth="1"/>
    <col min="9" max="9" width="38.5" customWidth="1"/>
  </cols>
  <sheetData>
    <row r="1" spans="1:9" ht="15" thickBot="1" x14ac:dyDescent="0.25"/>
    <row r="2" spans="1:9" ht="48.75" customHeight="1" thickBot="1" x14ac:dyDescent="0.25">
      <c r="A2" s="116" t="s">
        <v>89</v>
      </c>
      <c r="B2" s="117"/>
      <c r="C2" s="117"/>
      <c r="D2" s="120">
        <v>1</v>
      </c>
      <c r="E2" s="121"/>
      <c r="F2" s="120">
        <v>2</v>
      </c>
      <c r="G2" s="121"/>
      <c r="H2" s="120">
        <v>3</v>
      </c>
      <c r="I2" s="121"/>
    </row>
    <row r="3" spans="1:9" ht="32.25" customHeight="1" thickBot="1" x14ac:dyDescent="0.25">
      <c r="A3" s="118"/>
      <c r="B3" s="119"/>
      <c r="C3" s="119"/>
      <c r="D3" s="150" t="s">
        <v>83</v>
      </c>
      <c r="E3" s="151"/>
      <c r="F3" s="151"/>
      <c r="G3" s="151"/>
      <c r="H3" s="151"/>
      <c r="I3" s="152"/>
    </row>
    <row r="4" spans="1:9" ht="24.75" customHeight="1" x14ac:dyDescent="0.2">
      <c r="A4" s="126"/>
      <c r="B4" s="96" t="s">
        <v>28</v>
      </c>
      <c r="C4" s="128" t="s">
        <v>4</v>
      </c>
      <c r="D4" s="122"/>
      <c r="E4" s="123"/>
      <c r="F4" s="122"/>
      <c r="G4" s="123"/>
      <c r="H4" s="122"/>
      <c r="I4" s="123"/>
    </row>
    <row r="5" spans="1:9" ht="21.75" customHeight="1" x14ac:dyDescent="0.2">
      <c r="A5" s="127"/>
      <c r="B5" s="71"/>
      <c r="C5" s="129"/>
      <c r="D5" s="124"/>
      <c r="E5" s="125"/>
      <c r="F5" s="124"/>
      <c r="G5" s="125"/>
      <c r="H5" s="124"/>
      <c r="I5" s="125"/>
    </row>
    <row r="6" spans="1:9" ht="31.5" customHeight="1" thickBot="1" x14ac:dyDescent="0.25">
      <c r="A6" s="127"/>
      <c r="B6" s="72"/>
      <c r="C6" s="129"/>
      <c r="D6" s="97" t="s">
        <v>31</v>
      </c>
      <c r="E6" s="97" t="s">
        <v>32</v>
      </c>
      <c r="F6" s="97" t="s">
        <v>31</v>
      </c>
      <c r="G6" s="97" t="s">
        <v>32</v>
      </c>
      <c r="H6" s="97" t="s">
        <v>31</v>
      </c>
      <c r="I6" s="155" t="s">
        <v>32</v>
      </c>
    </row>
    <row r="7" spans="1:9" ht="65.25" customHeight="1" x14ac:dyDescent="0.2">
      <c r="A7" s="147" t="s">
        <v>25</v>
      </c>
      <c r="B7" s="69" t="s">
        <v>84</v>
      </c>
      <c r="C7" s="47">
        <v>0.3</v>
      </c>
      <c r="D7" s="99"/>
      <c r="E7" s="98"/>
      <c r="F7" s="99"/>
      <c r="G7" s="98"/>
      <c r="H7" s="99"/>
      <c r="I7" s="156"/>
    </row>
    <row r="8" spans="1:9" ht="67.5" customHeight="1" x14ac:dyDescent="0.2">
      <c r="A8" s="148"/>
      <c r="B8" s="67" t="s">
        <v>85</v>
      </c>
      <c r="C8" s="46">
        <v>0.2</v>
      </c>
      <c r="D8" s="100"/>
      <c r="E8" s="98"/>
      <c r="F8" s="100"/>
      <c r="G8" s="98"/>
      <c r="H8" s="100"/>
      <c r="I8" s="156"/>
    </row>
    <row r="9" spans="1:9" ht="63" customHeight="1" x14ac:dyDescent="0.2">
      <c r="A9" s="148"/>
      <c r="B9" s="67" t="s">
        <v>86</v>
      </c>
      <c r="C9" s="46">
        <v>0.2</v>
      </c>
      <c r="D9" s="100"/>
      <c r="E9" s="98"/>
      <c r="F9" s="100"/>
      <c r="G9" s="98"/>
      <c r="H9" s="100"/>
      <c r="I9" s="156"/>
    </row>
    <row r="10" spans="1:9" ht="73.5" customHeight="1" thickBot="1" x14ac:dyDescent="0.25">
      <c r="A10" s="149"/>
      <c r="B10" s="68" t="s">
        <v>87</v>
      </c>
      <c r="C10" s="66">
        <v>0.3</v>
      </c>
      <c r="D10" s="153"/>
      <c r="E10" s="154"/>
      <c r="F10" s="153"/>
      <c r="G10" s="154"/>
      <c r="H10" s="153"/>
      <c r="I10" s="157"/>
    </row>
    <row r="11" spans="1:9" ht="18.75" thickBot="1" x14ac:dyDescent="0.3">
      <c r="A11" s="113" t="s">
        <v>88</v>
      </c>
      <c r="B11" s="114"/>
      <c r="C11" s="115"/>
      <c r="D11" s="158">
        <f>SUMPRODUCT(D7:D10,$C$7:$C$10)</f>
        <v>0</v>
      </c>
      <c r="E11" s="158"/>
      <c r="F11" s="158">
        <f t="shared" ref="F11" si="0">SUMPRODUCT(F7:F10,$C$7:$C$10)</f>
        <v>0</v>
      </c>
      <c r="G11" s="158"/>
      <c r="H11" s="158">
        <f t="shared" ref="H11" si="1">SUMPRODUCT(H7:H10,$C$7:$C$10)</f>
        <v>0</v>
      </c>
      <c r="I11" s="159"/>
    </row>
  </sheetData>
  <mergeCells count="12">
    <mergeCell ref="F2:G2"/>
    <mergeCell ref="H2:I2"/>
    <mergeCell ref="F4:G5"/>
    <mergeCell ref="H4:I5"/>
    <mergeCell ref="D3:I3"/>
    <mergeCell ref="A11:C11"/>
    <mergeCell ref="A2:C3"/>
    <mergeCell ref="D2:E2"/>
    <mergeCell ref="D4:E5"/>
    <mergeCell ref="A4:A6"/>
    <mergeCell ref="C4:C6"/>
    <mergeCell ref="A7:A10"/>
  </mergeCells>
  <dataValidations count="2">
    <dataValidation type="whole" allowBlank="1" showInputMessage="1" showErrorMessage="1" sqref="D7 F7 H7">
      <formula1>1</formula1>
      <formula2>10</formula2>
    </dataValidation>
    <dataValidation type="decimal" allowBlank="1" showInputMessage="1" showErrorMessage="1" sqref="D8:D10 F8:F10 H8:H10">
      <formula1>1</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rightToLeft="1" zoomScale="90" zoomScaleNormal="90" workbookViewId="0">
      <selection activeCell="F7" sqref="F7"/>
    </sheetView>
  </sheetViews>
  <sheetFormatPr defaultRowHeight="14.25" x14ac:dyDescent="0.2"/>
  <cols>
    <col min="1" max="1" width="11" customWidth="1"/>
    <col min="2" max="2" width="9" customWidth="1"/>
    <col min="3" max="3" width="18.125" customWidth="1"/>
    <col min="4" max="5" width="12.625" customWidth="1"/>
    <col min="6" max="6" width="15.375" customWidth="1"/>
  </cols>
  <sheetData>
    <row r="1" spans="1:6" ht="15" thickBot="1" x14ac:dyDescent="0.25">
      <c r="A1" s="1"/>
      <c r="B1" s="1"/>
      <c r="C1" s="1"/>
      <c r="D1" s="1"/>
      <c r="E1" s="1"/>
    </row>
    <row r="2" spans="1:6" ht="15" x14ac:dyDescent="0.2">
      <c r="A2" s="1"/>
      <c r="B2" s="1"/>
      <c r="C2" s="130" t="s">
        <v>11</v>
      </c>
      <c r="D2" s="87">
        <v>1</v>
      </c>
      <c r="E2" s="88">
        <v>2</v>
      </c>
      <c r="F2" s="88">
        <v>3</v>
      </c>
    </row>
    <row r="3" spans="1:6" ht="15" x14ac:dyDescent="0.2">
      <c r="A3" s="94">
        <v>1500000</v>
      </c>
      <c r="B3" s="1"/>
      <c r="C3" s="131"/>
      <c r="D3" s="89"/>
      <c r="E3" s="90"/>
      <c r="F3" s="90"/>
    </row>
    <row r="4" spans="1:6" ht="32.25" customHeight="1" x14ac:dyDescent="0.2">
      <c r="A4" s="94"/>
      <c r="B4" s="1"/>
      <c r="C4" s="91" t="s">
        <v>116</v>
      </c>
      <c r="D4" s="195"/>
      <c r="E4" s="195"/>
      <c r="F4" s="195"/>
    </row>
    <row r="5" spans="1:6" ht="30" x14ac:dyDescent="0.2">
      <c r="A5" s="1"/>
      <c r="B5" s="1"/>
      <c r="C5" s="91" t="s">
        <v>115</v>
      </c>
      <c r="D5" s="22">
        <f>D4*12</f>
        <v>0</v>
      </c>
      <c r="E5" s="22">
        <f t="shared" ref="E5:F5" si="0">E4*12</f>
        <v>0</v>
      </c>
      <c r="F5" s="22">
        <f t="shared" si="0"/>
        <v>0</v>
      </c>
    </row>
    <row r="6" spans="1:6" ht="30" x14ac:dyDescent="0.2">
      <c r="A6" s="1"/>
      <c r="B6" s="1"/>
      <c r="C6" s="92" t="s">
        <v>29</v>
      </c>
      <c r="D6" s="93" t="str">
        <f>IF(D5&lt;$A$3,"V","X")</f>
        <v>V</v>
      </c>
      <c r="E6" s="93" t="str">
        <f t="shared" ref="E6:F6" si="1">IF(E5&lt;$A$3,"V","X")</f>
        <v>V</v>
      </c>
      <c r="F6" s="93" t="str">
        <f t="shared" si="1"/>
        <v>V</v>
      </c>
    </row>
    <row r="7" spans="1:6" ht="15.75" thickBot="1" x14ac:dyDescent="0.25">
      <c r="A7" s="1"/>
      <c r="B7" s="1"/>
      <c r="C7" s="8" t="s">
        <v>30</v>
      </c>
      <c r="D7" s="9">
        <f>IFERROR(MIN($D$5:$F$5)/D5*100,0)</f>
        <v>0</v>
      </c>
      <c r="E7" s="9">
        <f t="shared" ref="E7:F7" si="2">IFERROR(MIN($D$5:$F$5)/E5*100,0)</f>
        <v>0</v>
      </c>
      <c r="F7" s="9">
        <f t="shared" si="2"/>
        <v>0</v>
      </c>
    </row>
    <row r="8" spans="1:6" x14ac:dyDescent="0.2">
      <c r="A8" s="1"/>
      <c r="B8" s="1"/>
      <c r="C8" s="1"/>
      <c r="D8" s="1"/>
      <c r="E8" s="1"/>
      <c r="F8" s="1"/>
    </row>
    <row r="9" spans="1:6" x14ac:dyDescent="0.2">
      <c r="A9" s="1"/>
      <c r="B9" s="1"/>
      <c r="C9" s="1"/>
      <c r="D9" s="1"/>
      <c r="E9" s="1"/>
      <c r="F9" s="1"/>
    </row>
    <row r="10" spans="1:6" x14ac:dyDescent="0.2">
      <c r="A10" s="1"/>
      <c r="B10" s="1"/>
      <c r="C10" s="1"/>
      <c r="D10" s="1"/>
      <c r="E10" s="1"/>
      <c r="F10" s="1"/>
    </row>
    <row r="11" spans="1:6" ht="15" thickBot="1" x14ac:dyDescent="0.25">
      <c r="A11" s="1"/>
      <c r="B11" s="1"/>
      <c r="C11" s="1"/>
      <c r="D11" s="1"/>
      <c r="E11" s="1"/>
      <c r="F11" s="1"/>
    </row>
    <row r="12" spans="1:6" ht="15.75" thickBot="1" x14ac:dyDescent="0.3">
      <c r="A12" s="1"/>
      <c r="B12" s="132" t="s">
        <v>12</v>
      </c>
      <c r="C12" s="133"/>
      <c r="D12" s="10">
        <v>1</v>
      </c>
      <c r="E12" s="7">
        <v>2</v>
      </c>
      <c r="F12" s="7">
        <v>3</v>
      </c>
    </row>
    <row r="13" spans="1:6" ht="15" x14ac:dyDescent="0.25">
      <c r="A13" s="1"/>
      <c r="B13" s="11" t="s">
        <v>4</v>
      </c>
      <c r="C13" s="12" t="s">
        <v>13</v>
      </c>
      <c r="D13" s="13">
        <f>D3</f>
        <v>0</v>
      </c>
      <c r="E13" s="13">
        <f t="shared" ref="E13:F13" si="3">E3</f>
        <v>0</v>
      </c>
      <c r="F13" s="13">
        <f t="shared" si="3"/>
        <v>0</v>
      </c>
    </row>
    <row r="14" spans="1:6" x14ac:dyDescent="0.2">
      <c r="A14" s="1"/>
      <c r="B14" s="14">
        <v>0.6</v>
      </c>
      <c r="C14" s="15" t="s">
        <v>8</v>
      </c>
      <c r="D14" s="16">
        <f>איכות!D15</f>
        <v>0</v>
      </c>
      <c r="E14" s="16">
        <f>איכות!F15</f>
        <v>0</v>
      </c>
      <c r="F14" s="16">
        <f>איכות!H15</f>
        <v>0</v>
      </c>
    </row>
    <row r="15" spans="1:6" x14ac:dyDescent="0.2">
      <c r="A15" s="1"/>
      <c r="B15" s="14">
        <v>0.4</v>
      </c>
      <c r="C15" s="15" t="s">
        <v>9</v>
      </c>
      <c r="D15" s="16">
        <f>D7</f>
        <v>0</v>
      </c>
      <c r="E15" s="17">
        <f>E7</f>
        <v>0</v>
      </c>
      <c r="F15" s="17" t="str">
        <f>F6</f>
        <v>V</v>
      </c>
    </row>
    <row r="16" spans="1:6" ht="15" x14ac:dyDescent="0.2">
      <c r="A16" s="1"/>
      <c r="B16" s="18">
        <f>SUM(B14:B15)</f>
        <v>1</v>
      </c>
      <c r="C16" s="19" t="s">
        <v>10</v>
      </c>
      <c r="D16" s="20">
        <f>(D14*0.6)+(D15*0.4)</f>
        <v>0</v>
      </c>
      <c r="E16" s="20">
        <f t="shared" ref="E16:F16" si="4">(E14*0.6)+(E15*0.4)</f>
        <v>0</v>
      </c>
      <c r="F16" s="20">
        <f>F7</f>
        <v>0</v>
      </c>
    </row>
    <row r="17" spans="1:6" ht="15.75" thickBot="1" x14ac:dyDescent="0.25">
      <c r="A17" s="1"/>
      <c r="B17" s="134" t="s">
        <v>14</v>
      </c>
      <c r="C17" s="135"/>
      <c r="D17" s="21">
        <f>RANK(D16,$D$16:$F$16,0)</f>
        <v>1</v>
      </c>
      <c r="E17" s="21">
        <f t="shared" ref="E17:F17" si="5">RANK(E16,$D$16:$F$16,0)</f>
        <v>1</v>
      </c>
      <c r="F17" s="21">
        <f t="shared" si="5"/>
        <v>1</v>
      </c>
    </row>
  </sheetData>
  <mergeCells count="3">
    <mergeCell ref="C2:C3"/>
    <mergeCell ref="B12:C12"/>
    <mergeCell ref="B17:C17"/>
  </mergeCells>
  <conditionalFormatting sqref="D6:F6">
    <cfRule type="containsText" dxfId="3" priority="1" operator="containsText" text="X">
      <formula>NOT(ISERROR(SEARCH("X",D6)))</formula>
    </cfRule>
    <cfRule type="containsText" dxfId="2" priority="2" operator="containsText" text="V">
      <formula>NOT(ISERROR(SEARCH("V",D6)))</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12</vt:i4>
      </vt:variant>
    </vt:vector>
  </HeadingPairs>
  <TitlesOfParts>
    <vt:vector size="16" baseType="lpstr">
      <vt:lpstr>תנאי-סף</vt:lpstr>
      <vt:lpstr>איכות</vt:lpstr>
      <vt:lpstr>ראיון </vt:lpstr>
      <vt:lpstr>מחיר וסיכום</vt:lpstr>
      <vt:lpstr>'תנאי-סף'!_Ref263083897</vt:lpstr>
      <vt:lpstr>'תנאי-סף'!_Ref274737718</vt:lpstr>
      <vt:lpstr>'תנאי-סף'!_Ref295727242</vt:lpstr>
      <vt:lpstr>'תנאי-סף'!_Ref296892065</vt:lpstr>
      <vt:lpstr>'תנאי-סף'!_Ref299614156</vt:lpstr>
      <vt:lpstr>'תנאי-סף'!_Ref304923103</vt:lpstr>
      <vt:lpstr>'תנאי-סף'!_Ref315969559</vt:lpstr>
      <vt:lpstr>'תנאי-סף'!_Ref316295880</vt:lpstr>
      <vt:lpstr>'תנאי-סף'!_Ref373241086</vt:lpstr>
      <vt:lpstr>'תנאי-סף'!_Ref374524676</vt:lpstr>
      <vt:lpstr>'תנאי-סף'!_Ref375118806</vt:lpstr>
      <vt:lpstr>'תנאי-סף'!WPrint_Area_W</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Sarel Kadosh</cp:lastModifiedBy>
  <dcterms:created xsi:type="dcterms:W3CDTF">2012-09-13T08:40:43Z</dcterms:created>
  <dcterms:modified xsi:type="dcterms:W3CDTF">2017-07-31T14:00:36Z</dcterms:modified>
</cp:coreProperties>
</file>